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MIG-RADA\Desktop\Zarządzenia 2024\Zarządzenie nr 0050.565.2024\"/>
    </mc:Choice>
  </mc:AlternateContent>
  <bookViews>
    <workbookView xWindow="0" yWindow="0" windowWidth="28800" windowHeight="11835" tabRatio="601" activeTab="1"/>
  </bookViews>
  <sheets>
    <sheet name="wg paragrafów" sheetId="1" r:id="rId1"/>
    <sheet name="wg działów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79" i="1" l="1"/>
  <c r="M379" i="1" s="1"/>
  <c r="G303" i="1"/>
  <c r="F303" i="1" s="1"/>
  <c r="M303" i="1" s="1"/>
  <c r="H221" i="1"/>
  <c r="I221" i="1"/>
  <c r="J221" i="1"/>
  <c r="K221" i="1"/>
  <c r="L221" i="1"/>
  <c r="E221" i="1"/>
  <c r="G205" i="1"/>
  <c r="H174" i="1"/>
  <c r="I174" i="1"/>
  <c r="J174" i="1"/>
  <c r="K174" i="1"/>
  <c r="L174" i="1"/>
  <c r="E174" i="1"/>
  <c r="G202" i="1"/>
  <c r="H54" i="1"/>
  <c r="I54" i="1"/>
  <c r="J54" i="1"/>
  <c r="K54" i="1"/>
  <c r="L54" i="1"/>
  <c r="E54" i="1"/>
  <c r="F539" i="1"/>
  <c r="M539" i="1" s="1"/>
  <c r="G530" i="1"/>
  <c r="H530" i="1"/>
  <c r="I530" i="1"/>
  <c r="J530" i="1"/>
  <c r="K530" i="1"/>
  <c r="L530" i="1"/>
  <c r="E530" i="1"/>
  <c r="F534" i="1"/>
  <c r="M534" i="1" s="1"/>
  <c r="F533" i="1"/>
  <c r="M533" i="1" s="1"/>
  <c r="H523" i="1"/>
  <c r="I523" i="1"/>
  <c r="J523" i="1"/>
  <c r="K523" i="1"/>
  <c r="L523" i="1"/>
  <c r="E523" i="1"/>
  <c r="F525" i="1"/>
  <c r="M525" i="1" s="1"/>
  <c r="G524" i="1"/>
  <c r="G523" i="1" s="1"/>
  <c r="G520" i="1"/>
  <c r="H520" i="1"/>
  <c r="I520" i="1"/>
  <c r="J520" i="1"/>
  <c r="K520" i="1"/>
  <c r="L520" i="1"/>
  <c r="E520" i="1"/>
  <c r="F521" i="1"/>
  <c r="M521" i="1" s="1"/>
  <c r="H503" i="1"/>
  <c r="I503" i="1"/>
  <c r="J503" i="1"/>
  <c r="K503" i="1"/>
  <c r="L503" i="1"/>
  <c r="E503" i="1"/>
  <c r="F517" i="1"/>
  <c r="M517" i="1" s="1"/>
  <c r="F493" i="1"/>
  <c r="M493" i="1" s="1"/>
  <c r="K492" i="1"/>
  <c r="G492" i="1"/>
  <c r="E492" i="1"/>
  <c r="F491" i="1"/>
  <c r="F490" i="1" s="1"/>
  <c r="K490" i="1"/>
  <c r="G490" i="1"/>
  <c r="E490" i="1"/>
  <c r="G486" i="1"/>
  <c r="H486" i="1"/>
  <c r="I486" i="1"/>
  <c r="J486" i="1"/>
  <c r="K486" i="1"/>
  <c r="L486" i="1"/>
  <c r="E486" i="1"/>
  <c r="F488" i="1"/>
  <c r="M488" i="1" s="1"/>
  <c r="G479" i="1"/>
  <c r="H479" i="1"/>
  <c r="I479" i="1"/>
  <c r="J479" i="1"/>
  <c r="K479" i="1"/>
  <c r="L479" i="1"/>
  <c r="E479" i="1"/>
  <c r="F454" i="1"/>
  <c r="M454" i="1" s="1"/>
  <c r="H472" i="1"/>
  <c r="I472" i="1"/>
  <c r="J472" i="1"/>
  <c r="K472" i="1"/>
  <c r="L472" i="1"/>
  <c r="E472" i="1"/>
  <c r="G474" i="1"/>
  <c r="F474" i="1" s="1"/>
  <c r="M474" i="1" s="1"/>
  <c r="G469" i="1"/>
  <c r="H469" i="1"/>
  <c r="I469" i="1"/>
  <c r="J469" i="1"/>
  <c r="K469" i="1"/>
  <c r="L469" i="1"/>
  <c r="E469" i="1"/>
  <c r="F470" i="1"/>
  <c r="M470" i="1" s="1"/>
  <c r="H455" i="1"/>
  <c r="I455" i="1"/>
  <c r="J455" i="1"/>
  <c r="K455" i="1"/>
  <c r="L455" i="1"/>
  <c r="E455" i="1"/>
  <c r="F467" i="1"/>
  <c r="M467" i="1" s="1"/>
  <c r="F462" i="1"/>
  <c r="M462" i="1" s="1"/>
  <c r="G449" i="1"/>
  <c r="H449" i="1"/>
  <c r="I449" i="1"/>
  <c r="J449" i="1"/>
  <c r="K449" i="1"/>
  <c r="L449" i="1"/>
  <c r="E449" i="1"/>
  <c r="F450" i="1"/>
  <c r="M450" i="1" s="1"/>
  <c r="H440" i="1"/>
  <c r="I440" i="1"/>
  <c r="J440" i="1"/>
  <c r="K440" i="1"/>
  <c r="L440" i="1"/>
  <c r="E440" i="1"/>
  <c r="H421" i="1"/>
  <c r="I421" i="1"/>
  <c r="J421" i="1"/>
  <c r="K421" i="1"/>
  <c r="L421" i="1"/>
  <c r="E421" i="1"/>
  <c r="F429" i="1"/>
  <c r="M429" i="1" s="1"/>
  <c r="H414" i="1"/>
  <c r="I414" i="1"/>
  <c r="J414" i="1"/>
  <c r="K414" i="1"/>
  <c r="L414" i="1"/>
  <c r="E414" i="1"/>
  <c r="G417" i="1"/>
  <c r="F417" i="1" s="1"/>
  <c r="M417" i="1" s="1"/>
  <c r="H411" i="1"/>
  <c r="I411" i="1"/>
  <c r="J411" i="1"/>
  <c r="K411" i="1"/>
  <c r="L411" i="1"/>
  <c r="E411" i="1"/>
  <c r="H393" i="1"/>
  <c r="I393" i="1"/>
  <c r="J393" i="1"/>
  <c r="K393" i="1"/>
  <c r="L393" i="1"/>
  <c r="E393" i="1"/>
  <c r="F405" i="1"/>
  <c r="M405" i="1" s="1"/>
  <c r="H378" i="1"/>
  <c r="I378" i="1"/>
  <c r="J378" i="1"/>
  <c r="K378" i="1"/>
  <c r="L378" i="1"/>
  <c r="E378" i="1"/>
  <c r="G373" i="1"/>
  <c r="H373" i="1"/>
  <c r="I373" i="1"/>
  <c r="J373" i="1"/>
  <c r="K373" i="1"/>
  <c r="L373" i="1"/>
  <c r="E373" i="1"/>
  <c r="F374" i="1"/>
  <c r="M374" i="1" s="1"/>
  <c r="H334" i="1"/>
  <c r="I334" i="1"/>
  <c r="J334" i="1"/>
  <c r="K334" i="1"/>
  <c r="L334" i="1"/>
  <c r="E334" i="1"/>
  <c r="G335" i="1"/>
  <c r="F335" i="1" s="1"/>
  <c r="M335" i="1" s="1"/>
  <c r="G316" i="1"/>
  <c r="H316" i="1"/>
  <c r="I316" i="1"/>
  <c r="J316" i="1"/>
  <c r="K316" i="1"/>
  <c r="L316" i="1"/>
  <c r="E316" i="1"/>
  <c r="F328" i="1"/>
  <c r="M328" i="1" s="1"/>
  <c r="F324" i="1"/>
  <c r="M324" i="1" s="1"/>
  <c r="F319" i="1"/>
  <c r="M319" i="1" s="1"/>
  <c r="G312" i="1"/>
  <c r="H312" i="1"/>
  <c r="I312" i="1"/>
  <c r="J312" i="1"/>
  <c r="K312" i="1"/>
  <c r="L312" i="1"/>
  <c r="E312" i="1"/>
  <c r="F315" i="1"/>
  <c r="M315" i="1" s="1"/>
  <c r="H301" i="1"/>
  <c r="I301" i="1"/>
  <c r="J301" i="1"/>
  <c r="K301" i="1"/>
  <c r="L301" i="1"/>
  <c r="E301" i="1"/>
  <c r="F306" i="1"/>
  <c r="M306" i="1" s="1"/>
  <c r="H292" i="1"/>
  <c r="I292" i="1"/>
  <c r="J292" i="1"/>
  <c r="K292" i="1"/>
  <c r="L292" i="1"/>
  <c r="E292" i="1"/>
  <c r="G294" i="1"/>
  <c r="F294" i="1" s="1"/>
  <c r="M294" i="1" s="1"/>
  <c r="G293" i="1"/>
  <c r="H276" i="1"/>
  <c r="I276" i="1"/>
  <c r="J276" i="1"/>
  <c r="K276" i="1"/>
  <c r="L276" i="1"/>
  <c r="E276" i="1"/>
  <c r="F288" i="1"/>
  <c r="M288" i="1" s="1"/>
  <c r="F287" i="1"/>
  <c r="M287" i="1" s="1"/>
  <c r="H265" i="1"/>
  <c r="I265" i="1"/>
  <c r="J265" i="1"/>
  <c r="K265" i="1"/>
  <c r="L265" i="1"/>
  <c r="E265" i="1"/>
  <c r="F256" i="1"/>
  <c r="M256" i="1" s="1"/>
  <c r="G250" i="1"/>
  <c r="F250" i="1" s="1"/>
  <c r="M250" i="1" s="1"/>
  <c r="F244" i="1"/>
  <c r="M244" i="1" s="1"/>
  <c r="F239" i="1"/>
  <c r="M239" i="1" s="1"/>
  <c r="F217" i="1"/>
  <c r="M217" i="1" s="1"/>
  <c r="G223" i="1"/>
  <c r="F223" i="1" s="1"/>
  <c r="M223" i="1" s="1"/>
  <c r="G209" i="1"/>
  <c r="F209" i="1" s="1"/>
  <c r="M209" i="1" s="1"/>
  <c r="G176" i="1"/>
  <c r="F176" i="1" s="1"/>
  <c r="M176" i="1" s="1"/>
  <c r="G170" i="1"/>
  <c r="F170" i="1" s="1"/>
  <c r="M170" i="1" s="1"/>
  <c r="H163" i="1"/>
  <c r="I163" i="1"/>
  <c r="J163" i="1"/>
  <c r="L163" i="1"/>
  <c r="F167" i="1"/>
  <c r="F166" i="1" s="1"/>
  <c r="K166" i="1"/>
  <c r="G166" i="1"/>
  <c r="E166" i="1"/>
  <c r="G161" i="1"/>
  <c r="H161" i="1"/>
  <c r="I161" i="1"/>
  <c r="J161" i="1"/>
  <c r="K161" i="1"/>
  <c r="L161" i="1"/>
  <c r="E161" i="1"/>
  <c r="H149" i="1"/>
  <c r="I149" i="1"/>
  <c r="J149" i="1"/>
  <c r="K149" i="1"/>
  <c r="L149" i="1"/>
  <c r="E149" i="1"/>
  <c r="F155" i="1"/>
  <c r="M155" i="1" s="1"/>
  <c r="G150" i="1"/>
  <c r="F150" i="1" s="1"/>
  <c r="M150" i="1" s="1"/>
  <c r="G146" i="1"/>
  <c r="H146" i="1"/>
  <c r="I146" i="1"/>
  <c r="J146" i="1"/>
  <c r="K146" i="1"/>
  <c r="L146" i="1"/>
  <c r="E146" i="1"/>
  <c r="G143" i="1"/>
  <c r="H143" i="1"/>
  <c r="I143" i="1"/>
  <c r="J143" i="1"/>
  <c r="K143" i="1"/>
  <c r="L143" i="1"/>
  <c r="E143" i="1"/>
  <c r="F144" i="1"/>
  <c r="M144" i="1" s="1"/>
  <c r="H128" i="1"/>
  <c r="I128" i="1"/>
  <c r="J128" i="1"/>
  <c r="K128" i="1"/>
  <c r="L128" i="1"/>
  <c r="E128" i="1"/>
  <c r="G129" i="1"/>
  <c r="F129" i="1" s="1"/>
  <c r="M129" i="1" s="1"/>
  <c r="G142" i="1"/>
  <c r="F142" i="1" s="1"/>
  <c r="M142" i="1" s="1"/>
  <c r="F141" i="1"/>
  <c r="M141" i="1" s="1"/>
  <c r="F140" i="1"/>
  <c r="M140" i="1" s="1"/>
  <c r="F139" i="1"/>
  <c r="M139" i="1" s="1"/>
  <c r="F138" i="1"/>
  <c r="M138" i="1" s="1"/>
  <c r="F137" i="1"/>
  <c r="M137" i="1" s="1"/>
  <c r="G136" i="1"/>
  <c r="F136" i="1" s="1"/>
  <c r="M136" i="1" s="1"/>
  <c r="G135" i="1"/>
  <c r="F135" i="1" s="1"/>
  <c r="G130" i="1"/>
  <c r="F130" i="1" s="1"/>
  <c r="M130" i="1" s="1"/>
  <c r="H116" i="1"/>
  <c r="I116" i="1"/>
  <c r="J116" i="1"/>
  <c r="K116" i="1"/>
  <c r="L116" i="1"/>
  <c r="E116" i="1"/>
  <c r="F120" i="1"/>
  <c r="M120" i="1" s="1"/>
  <c r="G117" i="1"/>
  <c r="F117" i="1" s="1"/>
  <c r="M117" i="1" s="1"/>
  <c r="E105" i="1"/>
  <c r="F111" i="1"/>
  <c r="M111" i="1" s="1"/>
  <c r="H71" i="1"/>
  <c r="I71" i="1"/>
  <c r="J71" i="1"/>
  <c r="K71" i="1"/>
  <c r="L71" i="1"/>
  <c r="E71" i="1"/>
  <c r="F78" i="1"/>
  <c r="M78" i="1" s="1"/>
  <c r="F77" i="1"/>
  <c r="M77" i="1" s="1"/>
  <c r="F73" i="1"/>
  <c r="M73" i="1" s="1"/>
  <c r="G70" i="1"/>
  <c r="F61" i="1"/>
  <c r="M61" i="1" s="1"/>
  <c r="F41" i="1"/>
  <c r="G25" i="1"/>
  <c r="H25" i="1"/>
  <c r="I25" i="1"/>
  <c r="J25" i="1"/>
  <c r="K25" i="1"/>
  <c r="L25" i="1"/>
  <c r="E25" i="1"/>
  <c r="F26" i="1"/>
  <c r="M26" i="1" s="1"/>
  <c r="H22" i="1"/>
  <c r="I22" i="1"/>
  <c r="J22" i="1"/>
  <c r="K22" i="1"/>
  <c r="L22" i="1"/>
  <c r="E22" i="1"/>
  <c r="F24" i="1"/>
  <c r="M24" i="1" s="1"/>
  <c r="F524" i="1" l="1"/>
  <c r="M524" i="1" s="1"/>
  <c r="F492" i="1"/>
  <c r="M492" i="1" s="1"/>
  <c r="M490" i="1"/>
  <c r="M491" i="1"/>
  <c r="I148" i="1"/>
  <c r="H148" i="1"/>
  <c r="E148" i="1"/>
  <c r="L148" i="1"/>
  <c r="K148" i="1"/>
  <c r="J148" i="1"/>
  <c r="M166" i="1"/>
  <c r="M167" i="1"/>
  <c r="F143" i="1"/>
  <c r="G128" i="1"/>
  <c r="F128" i="1"/>
  <c r="G116" i="1"/>
  <c r="M135" i="1"/>
  <c r="F25" i="1"/>
  <c r="G482" i="1"/>
  <c r="H482" i="1"/>
  <c r="I482" i="1"/>
  <c r="J482" i="1"/>
  <c r="K482" i="1"/>
  <c r="L482" i="1"/>
  <c r="E482" i="1"/>
  <c r="F483" i="1"/>
  <c r="M483" i="1" s="1"/>
  <c r="F484" i="1"/>
  <c r="F481" i="1"/>
  <c r="M481" i="1" s="1"/>
  <c r="H446" i="1"/>
  <c r="I446" i="1"/>
  <c r="J446" i="1"/>
  <c r="K446" i="1"/>
  <c r="L446" i="1"/>
  <c r="E446" i="1"/>
  <c r="G447" i="1"/>
  <c r="F447" i="1" s="1"/>
  <c r="M447" i="1" s="1"/>
  <c r="G416" i="1"/>
  <c r="F416" i="1" s="1"/>
  <c r="M416" i="1" s="1"/>
  <c r="F409" i="1"/>
  <c r="M409" i="1" s="1"/>
  <c r="F403" i="1"/>
  <c r="M403" i="1" s="1"/>
  <c r="F404" i="1"/>
  <c r="M404" i="1" s="1"/>
  <c r="F406" i="1"/>
  <c r="M406" i="1" s="1"/>
  <c r="F407" i="1"/>
  <c r="G399" i="1"/>
  <c r="F399" i="1" s="1"/>
  <c r="M399" i="1" s="1"/>
  <c r="F391" i="1"/>
  <c r="M391" i="1" s="1"/>
  <c r="F390" i="1"/>
  <c r="M390" i="1" s="1"/>
  <c r="F388" i="1"/>
  <c r="M388" i="1" s="1"/>
  <c r="F389" i="1"/>
  <c r="M389" i="1" s="1"/>
  <c r="G381" i="1"/>
  <c r="F381" i="1" s="1"/>
  <c r="M381" i="1" s="1"/>
  <c r="G380" i="1"/>
  <c r="F314" i="1"/>
  <c r="M314" i="1" s="1"/>
  <c r="F313" i="1"/>
  <c r="F297" i="1"/>
  <c r="M297" i="1" s="1"/>
  <c r="F298" i="1"/>
  <c r="M298" i="1" s="1"/>
  <c r="F293" i="1"/>
  <c r="F270" i="1"/>
  <c r="M270" i="1" s="1"/>
  <c r="F271" i="1"/>
  <c r="M271" i="1" s="1"/>
  <c r="F272" i="1"/>
  <c r="M272" i="1" s="1"/>
  <c r="F233" i="1"/>
  <c r="M233" i="1" s="1"/>
  <c r="F234" i="1"/>
  <c r="M234" i="1" s="1"/>
  <c r="F235" i="1"/>
  <c r="M235" i="1" s="1"/>
  <c r="F236" i="1"/>
  <c r="M236" i="1" s="1"/>
  <c r="F237" i="1"/>
  <c r="M237" i="1" s="1"/>
  <c r="F238" i="1"/>
  <c r="M238" i="1" s="1"/>
  <c r="F240" i="1"/>
  <c r="M240" i="1" s="1"/>
  <c r="F241" i="1"/>
  <c r="M241" i="1" s="1"/>
  <c r="F242" i="1"/>
  <c r="M242" i="1" s="1"/>
  <c r="F243" i="1"/>
  <c r="M243" i="1" s="1"/>
  <c r="F247" i="1"/>
  <c r="F188" i="1"/>
  <c r="M188" i="1" s="1"/>
  <c r="F189" i="1"/>
  <c r="M189" i="1" s="1"/>
  <c r="F190" i="1"/>
  <c r="M190" i="1" s="1"/>
  <c r="F191" i="1"/>
  <c r="M191" i="1" s="1"/>
  <c r="F192" i="1"/>
  <c r="M192" i="1" s="1"/>
  <c r="F193" i="1"/>
  <c r="M193" i="1" s="1"/>
  <c r="F198" i="1"/>
  <c r="M198" i="1" s="1"/>
  <c r="F199" i="1"/>
  <c r="M199" i="1" s="1"/>
  <c r="F200" i="1"/>
  <c r="M200" i="1" s="1"/>
  <c r="F202" i="1"/>
  <c r="M202" i="1" s="1"/>
  <c r="F205" i="1"/>
  <c r="F206" i="1"/>
  <c r="M206" i="1" s="1"/>
  <c r="F147" i="1"/>
  <c r="F146" i="1" s="1"/>
  <c r="F122" i="1"/>
  <c r="M122" i="1" s="1"/>
  <c r="F70" i="1"/>
  <c r="F100" i="1"/>
  <c r="F13" i="1"/>
  <c r="G12" i="1"/>
  <c r="H12" i="1"/>
  <c r="I12" i="1"/>
  <c r="J12" i="1"/>
  <c r="K12" i="1"/>
  <c r="L12" i="1"/>
  <c r="L9" i="1" s="1"/>
  <c r="E12" i="1"/>
  <c r="M205" i="1" l="1"/>
  <c r="G378" i="1"/>
  <c r="M313" i="1"/>
  <c r="F312" i="1"/>
  <c r="M312" i="1" s="1"/>
  <c r="M293" i="1"/>
  <c r="M70" i="1"/>
  <c r="M13" i="1"/>
  <c r="M100" i="1"/>
  <c r="M484" i="1"/>
  <c r="G446" i="1"/>
  <c r="F446" i="1"/>
  <c r="F380" i="1"/>
  <c r="F12" i="1"/>
  <c r="M12" i="1" s="1"/>
  <c r="G23" i="1"/>
  <c r="G22" i="1" s="1"/>
  <c r="G15" i="1"/>
  <c r="F15" i="1" s="1"/>
  <c r="M380" i="1" l="1"/>
  <c r="G441" i="1"/>
  <c r="G440" i="1" s="1"/>
  <c r="H105" i="1"/>
  <c r="I105" i="1"/>
  <c r="J105" i="1"/>
  <c r="K105" i="1"/>
  <c r="L105" i="1"/>
  <c r="G101" i="1"/>
  <c r="H101" i="1"/>
  <c r="I101" i="1"/>
  <c r="J101" i="1"/>
  <c r="K101" i="1"/>
  <c r="L101" i="1"/>
  <c r="E101" i="1"/>
  <c r="H79" i="1"/>
  <c r="I79" i="1"/>
  <c r="J79" i="1"/>
  <c r="K79" i="1"/>
  <c r="L79" i="1"/>
  <c r="E79" i="1"/>
  <c r="G34" i="1"/>
  <c r="H34" i="1"/>
  <c r="I34" i="1"/>
  <c r="J34" i="1"/>
  <c r="K34" i="1"/>
  <c r="L34" i="1"/>
  <c r="E34" i="1"/>
  <c r="G519" i="1"/>
  <c r="G518" i="1" s="1"/>
  <c r="H496" i="1"/>
  <c r="H448" i="1" s="1"/>
  <c r="I496" i="1"/>
  <c r="I448" i="1" s="1"/>
  <c r="J496" i="1"/>
  <c r="J448" i="1" s="1"/>
  <c r="K496" i="1"/>
  <c r="L496" i="1"/>
  <c r="L448" i="1" s="1"/>
  <c r="E496" i="1"/>
  <c r="F501" i="1"/>
  <c r="M501" i="1" s="1"/>
  <c r="G473" i="1"/>
  <c r="F473" i="1" s="1"/>
  <c r="F468" i="1"/>
  <c r="M468" i="1" s="1"/>
  <c r="G466" i="1"/>
  <c r="F466" i="1" s="1"/>
  <c r="M466" i="1" s="1"/>
  <c r="F431" i="1"/>
  <c r="F430" i="1" s="1"/>
  <c r="G433" i="1"/>
  <c r="F433" i="1" s="1"/>
  <c r="K430" i="1"/>
  <c r="J430" i="1"/>
  <c r="I430" i="1"/>
  <c r="H430" i="1"/>
  <c r="G430" i="1"/>
  <c r="E430" i="1"/>
  <c r="H392" i="1"/>
  <c r="I392" i="1"/>
  <c r="J392" i="1"/>
  <c r="K392" i="1"/>
  <c r="F21" i="2" s="1"/>
  <c r="L392" i="1"/>
  <c r="E392" i="1"/>
  <c r="C21" i="2" s="1"/>
  <c r="F408" i="1"/>
  <c r="M408" i="1" s="1"/>
  <c r="G402" i="1"/>
  <c r="F402" i="1" s="1"/>
  <c r="M402" i="1" s="1"/>
  <c r="G400" i="1"/>
  <c r="F400" i="1" s="1"/>
  <c r="M400" i="1" s="1"/>
  <c r="G398" i="1"/>
  <c r="F398" i="1" s="1"/>
  <c r="M398" i="1" s="1"/>
  <c r="G396" i="1"/>
  <c r="F396" i="1" s="1"/>
  <c r="M396" i="1" s="1"/>
  <c r="M407" i="1"/>
  <c r="G401" i="1"/>
  <c r="F401" i="1" s="1"/>
  <c r="M401" i="1" s="1"/>
  <c r="G397" i="1"/>
  <c r="F397" i="1" s="1"/>
  <c r="M397" i="1" s="1"/>
  <c r="G395" i="1"/>
  <c r="G356" i="1"/>
  <c r="F356" i="1" s="1"/>
  <c r="H331" i="1"/>
  <c r="I331" i="1"/>
  <c r="J331" i="1"/>
  <c r="K331" i="1"/>
  <c r="L331" i="1"/>
  <c r="E331" i="1"/>
  <c r="G332" i="1"/>
  <c r="F332" i="1" s="1"/>
  <c r="F327" i="1"/>
  <c r="G311" i="1"/>
  <c r="F311" i="1" s="1"/>
  <c r="M311" i="1" s="1"/>
  <c r="G310" i="1"/>
  <c r="F310" i="1" s="1"/>
  <c r="M310" i="1" s="1"/>
  <c r="G300" i="1"/>
  <c r="G299" i="1"/>
  <c r="F299" i="1" s="1"/>
  <c r="M299" i="1" s="1"/>
  <c r="E248" i="1"/>
  <c r="G262" i="1"/>
  <c r="F262" i="1" s="1"/>
  <c r="M262" i="1" s="1"/>
  <c r="G264" i="1"/>
  <c r="F264" i="1" s="1"/>
  <c r="M264" i="1" s="1"/>
  <c r="G263" i="1"/>
  <c r="F263" i="1" s="1"/>
  <c r="M263" i="1" s="1"/>
  <c r="F257" i="1"/>
  <c r="M257" i="1" s="1"/>
  <c r="F255" i="1"/>
  <c r="M255" i="1" s="1"/>
  <c r="F254" i="1"/>
  <c r="M254" i="1" s="1"/>
  <c r="F253" i="1"/>
  <c r="M253" i="1" s="1"/>
  <c r="G252" i="1"/>
  <c r="F252" i="1" s="1"/>
  <c r="M252" i="1" s="1"/>
  <c r="G251" i="1"/>
  <c r="F251" i="1" s="1"/>
  <c r="G249" i="1"/>
  <c r="F249" i="1" s="1"/>
  <c r="M249" i="1" s="1"/>
  <c r="L248" i="1"/>
  <c r="K248" i="1"/>
  <c r="J248" i="1"/>
  <c r="I248" i="1"/>
  <c r="H248" i="1"/>
  <c r="G246" i="1"/>
  <c r="F246" i="1" s="1"/>
  <c r="M246" i="1" s="1"/>
  <c r="G245" i="1"/>
  <c r="F245" i="1" s="1"/>
  <c r="M245" i="1" s="1"/>
  <c r="G226" i="1"/>
  <c r="F226" i="1" s="1"/>
  <c r="M226" i="1" s="1"/>
  <c r="H207" i="1"/>
  <c r="I207" i="1"/>
  <c r="J207" i="1"/>
  <c r="K207" i="1"/>
  <c r="L207" i="1"/>
  <c r="E207" i="1"/>
  <c r="G220" i="1"/>
  <c r="F220" i="1" s="1"/>
  <c r="M220" i="1" s="1"/>
  <c r="G219" i="1"/>
  <c r="F219" i="1" s="1"/>
  <c r="M219" i="1" s="1"/>
  <c r="G204" i="1"/>
  <c r="F204" i="1" s="1"/>
  <c r="M204" i="1" s="1"/>
  <c r="G203" i="1"/>
  <c r="F203" i="1" s="1"/>
  <c r="M203" i="1" s="1"/>
  <c r="L168" i="1"/>
  <c r="M172" i="1"/>
  <c r="K171" i="1"/>
  <c r="J171" i="1"/>
  <c r="I171" i="1"/>
  <c r="H171" i="1"/>
  <c r="G171" i="1"/>
  <c r="F171" i="1"/>
  <c r="E171" i="1"/>
  <c r="F160" i="1"/>
  <c r="M160" i="1" s="1"/>
  <c r="F119" i="1"/>
  <c r="M119" i="1" s="1"/>
  <c r="F75" i="1"/>
  <c r="M75" i="1" s="1"/>
  <c r="H48" i="1"/>
  <c r="H47" i="1" s="1"/>
  <c r="I48" i="1"/>
  <c r="I47" i="1" s="1"/>
  <c r="J48" i="1"/>
  <c r="J47" i="1" s="1"/>
  <c r="K48" i="1"/>
  <c r="K47" i="1" s="1"/>
  <c r="F11" i="2" s="1"/>
  <c r="L48" i="1"/>
  <c r="E48" i="1"/>
  <c r="F50" i="1"/>
  <c r="M50" i="1" s="1"/>
  <c r="G42" i="1"/>
  <c r="H42" i="1"/>
  <c r="I42" i="1"/>
  <c r="J42" i="1"/>
  <c r="K42" i="1"/>
  <c r="L42" i="1"/>
  <c r="E42" i="1"/>
  <c r="F46" i="1"/>
  <c r="M46" i="1" s="1"/>
  <c r="F45" i="1"/>
  <c r="M45" i="1" s="1"/>
  <c r="F44" i="1"/>
  <c r="M44" i="1" s="1"/>
  <c r="F43" i="1"/>
  <c r="M43" i="1" s="1"/>
  <c r="E14" i="1"/>
  <c r="G17" i="1"/>
  <c r="F17" i="1" s="1"/>
  <c r="M17" i="1" s="1"/>
  <c r="G16" i="1"/>
  <c r="F16" i="1" s="1"/>
  <c r="M16" i="1" s="1"/>
  <c r="E432" i="1"/>
  <c r="G497" i="1"/>
  <c r="G496" i="1" s="1"/>
  <c r="F477" i="1"/>
  <c r="M477" i="1" s="1"/>
  <c r="F452" i="1"/>
  <c r="M452" i="1" s="1"/>
  <c r="F453" i="1"/>
  <c r="G439" i="1"/>
  <c r="G438" i="1" s="1"/>
  <c r="E438" i="1"/>
  <c r="H438" i="1"/>
  <c r="H432" i="1"/>
  <c r="I432" i="1"/>
  <c r="J432" i="1"/>
  <c r="K432" i="1"/>
  <c r="L432" i="1"/>
  <c r="G377" i="1"/>
  <c r="F377" i="1" s="1"/>
  <c r="K376" i="1"/>
  <c r="J376" i="1"/>
  <c r="I376" i="1"/>
  <c r="H376" i="1"/>
  <c r="E376" i="1"/>
  <c r="H357" i="1"/>
  <c r="I357" i="1"/>
  <c r="J357" i="1"/>
  <c r="K357" i="1"/>
  <c r="L357" i="1"/>
  <c r="E357" i="1"/>
  <c r="G309" i="1"/>
  <c r="F309" i="1" s="1"/>
  <c r="M309" i="1" s="1"/>
  <c r="F291" i="1"/>
  <c r="M291" i="1" s="1"/>
  <c r="F218" i="1"/>
  <c r="M218" i="1" s="1"/>
  <c r="G201" i="1"/>
  <c r="F201" i="1" s="1"/>
  <c r="M201" i="1" s="1"/>
  <c r="M147" i="1"/>
  <c r="L145" i="1"/>
  <c r="F145" i="1"/>
  <c r="G145" i="1"/>
  <c r="H145" i="1"/>
  <c r="I145" i="1"/>
  <c r="J145" i="1"/>
  <c r="F14" i="2"/>
  <c r="E145" i="1"/>
  <c r="G115" i="1"/>
  <c r="F115" i="1" s="1"/>
  <c r="M115" i="1" s="1"/>
  <c r="G99" i="1"/>
  <c r="F99" i="1" s="1"/>
  <c r="M99" i="1" s="1"/>
  <c r="F76" i="1"/>
  <c r="M76" i="1" s="1"/>
  <c r="G72" i="1"/>
  <c r="G71" i="1" s="1"/>
  <c r="G65" i="1"/>
  <c r="G56" i="1"/>
  <c r="F56" i="1" s="1"/>
  <c r="M56" i="1" s="1"/>
  <c r="G57" i="1"/>
  <c r="F57" i="1" s="1"/>
  <c r="G58" i="1"/>
  <c r="F58" i="1" s="1"/>
  <c r="M58" i="1" s="1"/>
  <c r="G55" i="1"/>
  <c r="G49" i="1"/>
  <c r="G29" i="1"/>
  <c r="G28" i="1"/>
  <c r="F28" i="1" s="1"/>
  <c r="M28" i="1" s="1"/>
  <c r="G273" i="1"/>
  <c r="H273" i="1"/>
  <c r="I273" i="1"/>
  <c r="J273" i="1"/>
  <c r="K273" i="1"/>
  <c r="L273" i="1"/>
  <c r="G80" i="1"/>
  <c r="F80" i="1" s="1"/>
  <c r="H537" i="1"/>
  <c r="F480" i="1"/>
  <c r="F479" i="1" s="1"/>
  <c r="G475" i="1"/>
  <c r="G412" i="1"/>
  <c r="G411" i="1" s="1"/>
  <c r="G394" i="1"/>
  <c r="F382" i="1"/>
  <c r="M382" i="1" s="1"/>
  <c r="G364" i="1"/>
  <c r="F364" i="1" s="1"/>
  <c r="M364" i="1" s="1"/>
  <c r="H353" i="1"/>
  <c r="I353" i="1"/>
  <c r="J353" i="1"/>
  <c r="K353" i="1"/>
  <c r="L353" i="1"/>
  <c r="E353" i="1"/>
  <c r="F329" i="1"/>
  <c r="M329" i="1" s="1"/>
  <c r="F325" i="1"/>
  <c r="M325" i="1" s="1"/>
  <c r="G86" i="1"/>
  <c r="F86" i="1" s="1"/>
  <c r="M86" i="1" s="1"/>
  <c r="G82" i="1"/>
  <c r="F82" i="1" s="1"/>
  <c r="M82" i="1" s="1"/>
  <c r="G83" i="1"/>
  <c r="F83" i="1" s="1"/>
  <c r="M83" i="1" s="1"/>
  <c r="G84" i="1"/>
  <c r="F84" i="1" s="1"/>
  <c r="M84" i="1" s="1"/>
  <c r="G81" i="1"/>
  <c r="F81" i="1" s="1"/>
  <c r="M81" i="1" s="1"/>
  <c r="G419" i="1"/>
  <c r="F419" i="1" s="1"/>
  <c r="G347" i="1"/>
  <c r="H347" i="1"/>
  <c r="I347" i="1"/>
  <c r="J347" i="1"/>
  <c r="K347" i="1"/>
  <c r="L347" i="1"/>
  <c r="E347" i="1"/>
  <c r="F348" i="1"/>
  <c r="M348" i="1" s="1"/>
  <c r="I537" i="1"/>
  <c r="J537" i="1"/>
  <c r="K537" i="1"/>
  <c r="L537" i="1"/>
  <c r="E537" i="1"/>
  <c r="F510" i="1"/>
  <c r="M510" i="1" s="1"/>
  <c r="F499" i="1"/>
  <c r="M499" i="1" s="1"/>
  <c r="F495" i="1"/>
  <c r="F494" i="1" s="1"/>
  <c r="K494" i="1"/>
  <c r="G494" i="1"/>
  <c r="E494" i="1"/>
  <c r="E434" i="1"/>
  <c r="F437" i="1"/>
  <c r="F436" i="1" s="1"/>
  <c r="K436" i="1"/>
  <c r="J436" i="1"/>
  <c r="I436" i="1"/>
  <c r="H436" i="1"/>
  <c r="G436" i="1"/>
  <c r="E436" i="1"/>
  <c r="F435" i="1"/>
  <c r="F434" i="1" s="1"/>
  <c r="K434" i="1"/>
  <c r="J434" i="1"/>
  <c r="I434" i="1"/>
  <c r="H434" i="1"/>
  <c r="G434" i="1"/>
  <c r="F383" i="1"/>
  <c r="M383" i="1" s="1"/>
  <c r="F343" i="1"/>
  <c r="M343" i="1" s="1"/>
  <c r="F342" i="1"/>
  <c r="M342" i="1" s="1"/>
  <c r="F340" i="1"/>
  <c r="M340" i="1" s="1"/>
  <c r="G295" i="1"/>
  <c r="G296" i="1"/>
  <c r="F296" i="1" s="1"/>
  <c r="M296" i="1" s="1"/>
  <c r="F162" i="1"/>
  <c r="F161" i="1" s="1"/>
  <c r="F92" i="1"/>
  <c r="M92" i="1" s="1"/>
  <c r="G538" i="1"/>
  <c r="F538" i="1" s="1"/>
  <c r="M538" i="1" s="1"/>
  <c r="G536" i="1"/>
  <c r="F536" i="1" s="1"/>
  <c r="F522" i="1"/>
  <c r="F520" i="1" s="1"/>
  <c r="G504" i="1"/>
  <c r="G456" i="1"/>
  <c r="G457" i="1"/>
  <c r="F457" i="1" s="1"/>
  <c r="M457" i="1" s="1"/>
  <c r="G458" i="1"/>
  <c r="F458" i="1" s="1"/>
  <c r="M458" i="1" s="1"/>
  <c r="G459" i="1"/>
  <c r="F459" i="1" s="1"/>
  <c r="M459" i="1" s="1"/>
  <c r="F451" i="1"/>
  <c r="G415" i="1"/>
  <c r="G414" i="1" s="1"/>
  <c r="L410" i="1"/>
  <c r="G360" i="1"/>
  <c r="F360" i="1" s="1"/>
  <c r="M360" i="1" s="1"/>
  <c r="G361" i="1"/>
  <c r="F361" i="1" s="1"/>
  <c r="M361" i="1" s="1"/>
  <c r="G362" i="1"/>
  <c r="F362" i="1" s="1"/>
  <c r="M362" i="1" s="1"/>
  <c r="G363" i="1"/>
  <c r="F363" i="1" s="1"/>
  <c r="M363" i="1" s="1"/>
  <c r="G359" i="1"/>
  <c r="G358" i="1"/>
  <c r="F358" i="1" s="1"/>
  <c r="G354" i="1"/>
  <c r="G353" i="1" s="1"/>
  <c r="H351" i="1"/>
  <c r="I351" i="1"/>
  <c r="J351" i="1"/>
  <c r="K351" i="1"/>
  <c r="L351" i="1"/>
  <c r="E351" i="1"/>
  <c r="G352" i="1"/>
  <c r="G351" i="1" s="1"/>
  <c r="G350" i="1"/>
  <c r="G349" i="1" s="1"/>
  <c r="G336" i="1"/>
  <c r="G304" i="1"/>
  <c r="F304" i="1" s="1"/>
  <c r="M304" i="1" s="1"/>
  <c r="G305" i="1"/>
  <c r="F305" i="1" s="1"/>
  <c r="M305" i="1" s="1"/>
  <c r="G302" i="1"/>
  <c r="F282" i="1"/>
  <c r="M282" i="1" s="1"/>
  <c r="F283" i="1"/>
  <c r="M283" i="1" s="1"/>
  <c r="F284" i="1"/>
  <c r="M284" i="1" s="1"/>
  <c r="F285" i="1"/>
  <c r="M285" i="1" s="1"/>
  <c r="F286" i="1"/>
  <c r="M286" i="1" s="1"/>
  <c r="F289" i="1"/>
  <c r="M289" i="1" s="1"/>
  <c r="F290" i="1"/>
  <c r="M290" i="1" s="1"/>
  <c r="G266" i="1"/>
  <c r="F266" i="1" s="1"/>
  <c r="F229" i="1"/>
  <c r="M229" i="1" s="1"/>
  <c r="F230" i="1"/>
  <c r="M230" i="1" s="1"/>
  <c r="F231" i="1"/>
  <c r="M231" i="1" s="1"/>
  <c r="F232" i="1"/>
  <c r="M232" i="1" s="1"/>
  <c r="M247" i="1"/>
  <c r="G224" i="1"/>
  <c r="F224" i="1" s="1"/>
  <c r="M224" i="1" s="1"/>
  <c r="G225" i="1"/>
  <c r="G227" i="1"/>
  <c r="F227" i="1" s="1"/>
  <c r="M227" i="1" s="1"/>
  <c r="G228" i="1"/>
  <c r="F228" i="1" s="1"/>
  <c r="M228" i="1" s="1"/>
  <c r="G222" i="1"/>
  <c r="G210" i="1"/>
  <c r="F210" i="1" s="1"/>
  <c r="M210" i="1" s="1"/>
  <c r="G211" i="1"/>
  <c r="F211" i="1" s="1"/>
  <c r="M211" i="1" s="1"/>
  <c r="F213" i="1"/>
  <c r="M213" i="1" s="1"/>
  <c r="F214" i="1"/>
  <c r="M214" i="1" s="1"/>
  <c r="F216" i="1"/>
  <c r="M216" i="1" s="1"/>
  <c r="G208" i="1"/>
  <c r="F208" i="1" s="1"/>
  <c r="M208" i="1" s="1"/>
  <c r="F212" i="1"/>
  <c r="M212" i="1" s="1"/>
  <c r="F215" i="1"/>
  <c r="M215" i="1" s="1"/>
  <c r="G181" i="1"/>
  <c r="F181" i="1" s="1"/>
  <c r="M181" i="1" s="1"/>
  <c r="G180" i="1"/>
  <c r="F180" i="1" s="1"/>
  <c r="M180" i="1" s="1"/>
  <c r="L124" i="1"/>
  <c r="L123" i="1" s="1"/>
  <c r="L27" i="1"/>
  <c r="L21" i="1" s="1"/>
  <c r="G152" i="1"/>
  <c r="F152" i="1" s="1"/>
  <c r="M152" i="1" s="1"/>
  <c r="F153" i="1"/>
  <c r="M153" i="1" s="1"/>
  <c r="F154" i="1"/>
  <c r="M154" i="1" s="1"/>
  <c r="F156" i="1"/>
  <c r="M156" i="1" s="1"/>
  <c r="F157" i="1"/>
  <c r="M157" i="1" s="1"/>
  <c r="F158" i="1"/>
  <c r="M158" i="1" s="1"/>
  <c r="F159" i="1"/>
  <c r="M159" i="1" s="1"/>
  <c r="G151" i="1"/>
  <c r="G126" i="1"/>
  <c r="F126" i="1" s="1"/>
  <c r="M126" i="1" s="1"/>
  <c r="G127" i="1"/>
  <c r="F127" i="1" s="1"/>
  <c r="M127" i="1" s="1"/>
  <c r="G125" i="1"/>
  <c r="F125" i="1" s="1"/>
  <c r="G107" i="1"/>
  <c r="F107" i="1" s="1"/>
  <c r="M107" i="1" s="1"/>
  <c r="G108" i="1"/>
  <c r="F108" i="1" s="1"/>
  <c r="M108" i="1" s="1"/>
  <c r="G109" i="1"/>
  <c r="F109" i="1" s="1"/>
  <c r="M109" i="1" s="1"/>
  <c r="G106" i="1"/>
  <c r="F106" i="1" s="1"/>
  <c r="F59" i="1"/>
  <c r="F62" i="1"/>
  <c r="M62" i="1" s="1"/>
  <c r="F63" i="1"/>
  <c r="M63" i="1" s="1"/>
  <c r="F64" i="1"/>
  <c r="M64" i="1" s="1"/>
  <c r="F30" i="1"/>
  <c r="M30" i="1" s="1"/>
  <c r="F31" i="1"/>
  <c r="M31" i="1" s="1"/>
  <c r="F32" i="1"/>
  <c r="F516" i="1"/>
  <c r="M516" i="1" s="1"/>
  <c r="E124" i="1"/>
  <c r="F541" i="1"/>
  <c r="M541" i="1" s="1"/>
  <c r="F540" i="1"/>
  <c r="M540" i="1" s="1"/>
  <c r="H535" i="1"/>
  <c r="I535" i="1"/>
  <c r="K535" i="1"/>
  <c r="J535" i="1"/>
  <c r="F532" i="1"/>
  <c r="F531" i="1"/>
  <c r="F527" i="1"/>
  <c r="M527" i="1" s="1"/>
  <c r="H518" i="1"/>
  <c r="I518" i="1"/>
  <c r="K518" i="1"/>
  <c r="J518" i="1"/>
  <c r="F511" i="1"/>
  <c r="M511" i="1" s="1"/>
  <c r="F512" i="1"/>
  <c r="M512" i="1" s="1"/>
  <c r="F513" i="1"/>
  <c r="M513" i="1" s="1"/>
  <c r="F514" i="1"/>
  <c r="M514" i="1" s="1"/>
  <c r="F515" i="1"/>
  <c r="M515" i="1" s="1"/>
  <c r="F485" i="1"/>
  <c r="F482" i="1" s="1"/>
  <c r="F465" i="1"/>
  <c r="M465" i="1" s="1"/>
  <c r="F464" i="1"/>
  <c r="M464" i="1" s="1"/>
  <c r="F463" i="1"/>
  <c r="M463" i="1" s="1"/>
  <c r="F461" i="1"/>
  <c r="M461" i="1" s="1"/>
  <c r="F460" i="1"/>
  <c r="M460" i="1" s="1"/>
  <c r="I438" i="1"/>
  <c r="J438" i="1"/>
  <c r="K438" i="1"/>
  <c r="F426" i="1"/>
  <c r="M426" i="1" s="1"/>
  <c r="F427" i="1"/>
  <c r="M427" i="1" s="1"/>
  <c r="F428" i="1"/>
  <c r="M428" i="1" s="1"/>
  <c r="I418" i="1"/>
  <c r="G418" i="1" s="1"/>
  <c r="K418" i="1"/>
  <c r="J418" i="1"/>
  <c r="H418" i="1"/>
  <c r="E418" i="1"/>
  <c r="F413" i="1"/>
  <c r="F375" i="1"/>
  <c r="H355" i="1"/>
  <c r="J355" i="1"/>
  <c r="K355" i="1"/>
  <c r="I355" i="1"/>
  <c r="H349" i="1"/>
  <c r="I349" i="1"/>
  <c r="J349" i="1"/>
  <c r="K349" i="1"/>
  <c r="E349" i="1"/>
  <c r="G345" i="1"/>
  <c r="H345" i="1"/>
  <c r="I345" i="1"/>
  <c r="J345" i="1"/>
  <c r="K345" i="1"/>
  <c r="F339" i="1"/>
  <c r="M339" i="1" s="1"/>
  <c r="F337" i="1"/>
  <c r="M337" i="1" s="1"/>
  <c r="F338" i="1"/>
  <c r="F341" i="1"/>
  <c r="M341" i="1" s="1"/>
  <c r="F317" i="1"/>
  <c r="F318" i="1"/>
  <c r="M318" i="1" s="1"/>
  <c r="F326" i="1"/>
  <c r="M326" i="1" s="1"/>
  <c r="F308" i="1"/>
  <c r="M308" i="1" s="1"/>
  <c r="F307" i="1"/>
  <c r="M307" i="1" s="1"/>
  <c r="F182" i="1"/>
  <c r="M182" i="1" s="1"/>
  <c r="F183" i="1"/>
  <c r="M183" i="1" s="1"/>
  <c r="F184" i="1"/>
  <c r="M184" i="1" s="1"/>
  <c r="F185" i="1"/>
  <c r="M185" i="1" s="1"/>
  <c r="F186" i="1"/>
  <c r="M186" i="1" s="1"/>
  <c r="F187" i="1"/>
  <c r="M187" i="1" s="1"/>
  <c r="G169" i="1"/>
  <c r="H169" i="1"/>
  <c r="I169" i="1"/>
  <c r="J169" i="1"/>
  <c r="K169" i="1"/>
  <c r="E169" i="1"/>
  <c r="I124" i="1"/>
  <c r="I123" i="1" s="1"/>
  <c r="J124" i="1"/>
  <c r="J123" i="1" s="1"/>
  <c r="K124" i="1"/>
  <c r="F110" i="1"/>
  <c r="M110" i="1" s="1"/>
  <c r="F112" i="1"/>
  <c r="M112" i="1" s="1"/>
  <c r="F113" i="1"/>
  <c r="M113" i="1" s="1"/>
  <c r="F114" i="1"/>
  <c r="M114" i="1" s="1"/>
  <c r="F103" i="1"/>
  <c r="F104" i="1"/>
  <c r="M104" i="1" s="1"/>
  <c r="F102" i="1"/>
  <c r="M102" i="1" s="1"/>
  <c r="F85" i="1"/>
  <c r="M85" i="1" s="1"/>
  <c r="F87" i="1"/>
  <c r="M87" i="1" s="1"/>
  <c r="F88" i="1"/>
  <c r="M88" i="1" s="1"/>
  <c r="F89" i="1"/>
  <c r="M89" i="1" s="1"/>
  <c r="F90" i="1"/>
  <c r="M90" i="1" s="1"/>
  <c r="F91" i="1"/>
  <c r="M91" i="1" s="1"/>
  <c r="F93" i="1"/>
  <c r="M93" i="1" s="1"/>
  <c r="F94" i="1"/>
  <c r="M94" i="1" s="1"/>
  <c r="F95" i="1"/>
  <c r="M95" i="1" s="1"/>
  <c r="F96" i="1"/>
  <c r="M96" i="1" s="1"/>
  <c r="F74" i="1"/>
  <c r="M74" i="1" s="1"/>
  <c r="F60" i="1"/>
  <c r="M60" i="1" s="1"/>
  <c r="F35" i="1"/>
  <c r="M35" i="1" s="1"/>
  <c r="F36" i="1"/>
  <c r="M36" i="1" s="1"/>
  <c r="F37" i="1"/>
  <c r="M37" i="1" s="1"/>
  <c r="F38" i="1"/>
  <c r="M38" i="1" s="1"/>
  <c r="F39" i="1"/>
  <c r="M39" i="1" s="1"/>
  <c r="F40" i="1"/>
  <c r="M40" i="1" s="1"/>
  <c r="M41" i="1"/>
  <c r="I27" i="1"/>
  <c r="I21" i="1" s="1"/>
  <c r="H27" i="1"/>
  <c r="H21" i="1" s="1"/>
  <c r="J27" i="1"/>
  <c r="J21" i="1" s="1"/>
  <c r="F18" i="1"/>
  <c r="M18" i="1" s="1"/>
  <c r="F19" i="1"/>
  <c r="M19" i="1" s="1"/>
  <c r="F20" i="1"/>
  <c r="M20" i="1" s="1"/>
  <c r="I14" i="1"/>
  <c r="H14" i="1"/>
  <c r="J14" i="1"/>
  <c r="K14" i="1"/>
  <c r="I10" i="1"/>
  <c r="H10" i="1"/>
  <c r="J10" i="1"/>
  <c r="E518" i="1"/>
  <c r="F52" i="1"/>
  <c r="F51" i="1" s="1"/>
  <c r="G51" i="1"/>
  <c r="E51" i="1"/>
  <c r="E535" i="1"/>
  <c r="F489" i="1"/>
  <c r="M489" i="1" s="1"/>
  <c r="K27" i="1"/>
  <c r="E27" i="1"/>
  <c r="E21" i="1" s="1"/>
  <c r="F333" i="1"/>
  <c r="M333" i="1" s="1"/>
  <c r="F97" i="1"/>
  <c r="M97" i="1" s="1"/>
  <c r="F98" i="1"/>
  <c r="M98" i="1" s="1"/>
  <c r="F471" i="1"/>
  <c r="F476" i="1"/>
  <c r="M476" i="1" s="1"/>
  <c r="F478" i="1"/>
  <c r="M478" i="1" s="1"/>
  <c r="F487" i="1"/>
  <c r="F498" i="1"/>
  <c r="M498" i="1" s="1"/>
  <c r="F500" i="1"/>
  <c r="M500" i="1" s="1"/>
  <c r="F526" i="1"/>
  <c r="F528" i="1"/>
  <c r="M528" i="1" s="1"/>
  <c r="F165" i="1"/>
  <c r="F164" i="1" s="1"/>
  <c r="F163" i="1" s="1"/>
  <c r="G164" i="1"/>
  <c r="G163" i="1" s="1"/>
  <c r="K164" i="1"/>
  <c r="K163" i="1" s="1"/>
  <c r="E164" i="1"/>
  <c r="E163" i="1" s="1"/>
  <c r="F542" i="1"/>
  <c r="M542" i="1" s="1"/>
  <c r="F346" i="1"/>
  <c r="M346" i="1" s="1"/>
  <c r="F365" i="1"/>
  <c r="M365" i="1" s="1"/>
  <c r="F366" i="1"/>
  <c r="M366" i="1" s="1"/>
  <c r="F367" i="1"/>
  <c r="M367" i="1" s="1"/>
  <c r="F368" i="1"/>
  <c r="M368" i="1" s="1"/>
  <c r="F369" i="1"/>
  <c r="M369" i="1" s="1"/>
  <c r="F370" i="1"/>
  <c r="M370" i="1" s="1"/>
  <c r="F371" i="1"/>
  <c r="M371" i="1" s="1"/>
  <c r="F372" i="1"/>
  <c r="M372" i="1" s="1"/>
  <c r="E345" i="1"/>
  <c r="E355" i="1"/>
  <c r="F274" i="1"/>
  <c r="M274" i="1" s="1"/>
  <c r="F275" i="1"/>
  <c r="M275" i="1" s="1"/>
  <c r="E273" i="1"/>
  <c r="F118" i="1"/>
  <c r="F121" i="1"/>
  <c r="M121" i="1" s="1"/>
  <c r="F11" i="1"/>
  <c r="M11" i="1" s="1"/>
  <c r="E10" i="1"/>
  <c r="G10" i="1"/>
  <c r="K10" i="1"/>
  <c r="H124" i="1"/>
  <c r="H123" i="1" s="1"/>
  <c r="G177" i="1"/>
  <c r="F177" i="1" s="1"/>
  <c r="M177" i="1" s="1"/>
  <c r="G175" i="1"/>
  <c r="G178" i="1"/>
  <c r="F178" i="1" s="1"/>
  <c r="M178" i="1" s="1"/>
  <c r="G179" i="1"/>
  <c r="F179" i="1" s="1"/>
  <c r="M179" i="1" s="1"/>
  <c r="G267" i="1"/>
  <c r="F267" i="1" s="1"/>
  <c r="M267" i="1" s="1"/>
  <c r="G268" i="1"/>
  <c r="F268" i="1" s="1"/>
  <c r="M268" i="1" s="1"/>
  <c r="G269" i="1"/>
  <c r="G280" i="1"/>
  <c r="F280" i="1" s="1"/>
  <c r="M280" i="1" s="1"/>
  <c r="G277" i="1"/>
  <c r="G278" i="1"/>
  <c r="F278" i="1" s="1"/>
  <c r="M278" i="1" s="1"/>
  <c r="G279" i="1"/>
  <c r="F279" i="1" s="1"/>
  <c r="M279" i="1" s="1"/>
  <c r="G281" i="1"/>
  <c r="F281" i="1" s="1"/>
  <c r="M281" i="1" s="1"/>
  <c r="G424" i="1"/>
  <c r="F424" i="1" s="1"/>
  <c r="M424" i="1" s="1"/>
  <c r="G423" i="1"/>
  <c r="G422" i="1"/>
  <c r="G425" i="1"/>
  <c r="F425" i="1" s="1"/>
  <c r="M425" i="1" s="1"/>
  <c r="G509" i="1"/>
  <c r="F509" i="1" s="1"/>
  <c r="F23" i="1"/>
  <c r="M15" i="1"/>
  <c r="F175" i="1" l="1"/>
  <c r="F174" i="1" s="1"/>
  <c r="G174" i="1"/>
  <c r="K21" i="1"/>
  <c r="F225" i="1"/>
  <c r="G221" i="1"/>
  <c r="G54" i="1"/>
  <c r="M59" i="1"/>
  <c r="F65" i="1"/>
  <c r="M65" i="1" s="1"/>
  <c r="M526" i="1"/>
  <c r="F523" i="1"/>
  <c r="M523" i="1" s="1"/>
  <c r="M531" i="1"/>
  <c r="F530" i="1"/>
  <c r="M530" i="1" s="1"/>
  <c r="F504" i="1"/>
  <c r="G503" i="1"/>
  <c r="E448" i="1"/>
  <c r="C24" i="2" s="1"/>
  <c r="K448" i="1"/>
  <c r="F24" i="2" s="1"/>
  <c r="M487" i="1"/>
  <c r="F486" i="1"/>
  <c r="M486" i="1" s="1"/>
  <c r="F475" i="1"/>
  <c r="G472" i="1"/>
  <c r="M471" i="1"/>
  <c r="F469" i="1"/>
  <c r="M469" i="1" s="1"/>
  <c r="G455" i="1"/>
  <c r="M451" i="1"/>
  <c r="F449" i="1"/>
  <c r="F422" i="1"/>
  <c r="M422" i="1" s="1"/>
  <c r="G421" i="1"/>
  <c r="H420" i="1"/>
  <c r="I420" i="1"/>
  <c r="E420" i="1"/>
  <c r="C23" i="2" s="1"/>
  <c r="L420" i="1"/>
  <c r="K420" i="1"/>
  <c r="F23" i="2" s="1"/>
  <c r="J420" i="1"/>
  <c r="F394" i="1"/>
  <c r="G393" i="1"/>
  <c r="G392" i="1" s="1"/>
  <c r="E21" i="2" s="1"/>
  <c r="F378" i="1"/>
  <c r="M375" i="1"/>
  <c r="F373" i="1"/>
  <c r="M373" i="1" s="1"/>
  <c r="F336" i="1"/>
  <c r="F334" i="1" s="1"/>
  <c r="M334" i="1" s="1"/>
  <c r="G334" i="1"/>
  <c r="M338" i="1"/>
  <c r="M317" i="1"/>
  <c r="F316" i="1"/>
  <c r="F302" i="1"/>
  <c r="F301" i="1" s="1"/>
  <c r="M301" i="1" s="1"/>
  <c r="G301" i="1"/>
  <c r="G292" i="1"/>
  <c r="G265" i="1"/>
  <c r="F277" i="1"/>
  <c r="G276" i="1"/>
  <c r="F222" i="1"/>
  <c r="F151" i="1"/>
  <c r="F149" i="1" s="1"/>
  <c r="F148" i="1" s="1"/>
  <c r="G149" i="1"/>
  <c r="G148" i="1" s="1"/>
  <c r="E15" i="2" s="1"/>
  <c r="E123" i="1"/>
  <c r="C13" i="2" s="1"/>
  <c r="K123" i="1"/>
  <c r="F13" i="2" s="1"/>
  <c r="F116" i="1"/>
  <c r="M116" i="1" s="1"/>
  <c r="D14" i="2"/>
  <c r="H14" i="2" s="1"/>
  <c r="M128" i="1"/>
  <c r="M118" i="1"/>
  <c r="F55" i="1"/>
  <c r="F54" i="1" s="1"/>
  <c r="M23" i="1"/>
  <c r="F22" i="1"/>
  <c r="G355" i="1"/>
  <c r="M32" i="1"/>
  <c r="H502" i="1"/>
  <c r="M453" i="1"/>
  <c r="M327" i="1"/>
  <c r="L502" i="1"/>
  <c r="I502" i="1"/>
  <c r="E502" i="1"/>
  <c r="C25" i="2" s="1"/>
  <c r="K502" i="1"/>
  <c r="J502" i="1"/>
  <c r="M480" i="1"/>
  <c r="M479" i="1"/>
  <c r="M482" i="1"/>
  <c r="I344" i="1"/>
  <c r="F418" i="1"/>
  <c r="M418" i="1" s="1"/>
  <c r="H344" i="1"/>
  <c r="L344" i="1"/>
  <c r="K344" i="1"/>
  <c r="F20" i="2" s="1"/>
  <c r="E344" i="1"/>
  <c r="C20" i="2" s="1"/>
  <c r="J344" i="1"/>
  <c r="I173" i="1"/>
  <c r="I330" i="1"/>
  <c r="H330" i="1"/>
  <c r="L330" i="1"/>
  <c r="J330" i="1"/>
  <c r="E330" i="1"/>
  <c r="C19" i="2" s="1"/>
  <c r="K330" i="1"/>
  <c r="F19" i="2" s="1"/>
  <c r="J173" i="1"/>
  <c r="H173" i="1"/>
  <c r="F300" i="1"/>
  <c r="M300" i="1" s="1"/>
  <c r="F295" i="1"/>
  <c r="E173" i="1"/>
  <c r="C18" i="2" s="1"/>
  <c r="L173" i="1"/>
  <c r="K173" i="1"/>
  <c r="F18" i="2" s="1"/>
  <c r="F269" i="1"/>
  <c r="F265" i="1" s="1"/>
  <c r="H33" i="1"/>
  <c r="E9" i="1"/>
  <c r="C8" i="2" s="1"/>
  <c r="M435" i="1"/>
  <c r="E16" i="2"/>
  <c r="F412" i="1"/>
  <c r="F411" i="1" s="1"/>
  <c r="E47" i="1"/>
  <c r="C11" i="2" s="1"/>
  <c r="I9" i="1"/>
  <c r="C15" i="2"/>
  <c r="E14" i="2"/>
  <c r="I33" i="1"/>
  <c r="F439" i="1"/>
  <c r="M439" i="1" s="1"/>
  <c r="M437" i="1"/>
  <c r="F15" i="2"/>
  <c r="G376" i="1"/>
  <c r="E529" i="1"/>
  <c r="C26" i="2" s="1"/>
  <c r="J9" i="1"/>
  <c r="H9" i="1"/>
  <c r="K9" i="1"/>
  <c r="F8" i="2" s="1"/>
  <c r="G535" i="1"/>
  <c r="K145" i="1"/>
  <c r="M146" i="1"/>
  <c r="M495" i="1"/>
  <c r="F169" i="1"/>
  <c r="F168" i="1" s="1"/>
  <c r="G537" i="1"/>
  <c r="M485" i="1"/>
  <c r="J410" i="1"/>
  <c r="F9" i="2"/>
  <c r="M520" i="1"/>
  <c r="M165" i="1"/>
  <c r="I529" i="1"/>
  <c r="G14" i="1"/>
  <c r="F14" i="1" s="1"/>
  <c r="M14" i="1" s="1"/>
  <c r="J529" i="1"/>
  <c r="F16" i="2"/>
  <c r="F347" i="1"/>
  <c r="M347" i="1" s="1"/>
  <c r="K529" i="1"/>
  <c r="C16" i="2"/>
  <c r="M434" i="1"/>
  <c r="F497" i="1"/>
  <c r="F496" i="1" s="1"/>
  <c r="M496" i="1" s="1"/>
  <c r="G432" i="1"/>
  <c r="K410" i="1"/>
  <c r="F22" i="2" s="1"/>
  <c r="I410" i="1"/>
  <c r="E33" i="1"/>
  <c r="C10" i="2" s="1"/>
  <c r="F273" i="1"/>
  <c r="M273" i="1" s="1"/>
  <c r="E168" i="1"/>
  <c r="C17" i="2" s="1"/>
  <c r="H410" i="1"/>
  <c r="M436" i="1"/>
  <c r="L33" i="1"/>
  <c r="F345" i="1"/>
  <c r="M345" i="1" s="1"/>
  <c r="G410" i="1"/>
  <c r="E22" i="2" s="1"/>
  <c r="J33" i="1"/>
  <c r="L53" i="1"/>
  <c r="F354" i="1"/>
  <c r="G248" i="1"/>
  <c r="K53" i="1"/>
  <c r="F12" i="2" s="1"/>
  <c r="F441" i="1"/>
  <c r="F440" i="1" s="1"/>
  <c r="F10" i="1"/>
  <c r="E410" i="1"/>
  <c r="C22" i="2" s="1"/>
  <c r="G27" i="1"/>
  <c r="G21" i="1" s="1"/>
  <c r="F352" i="1"/>
  <c r="M431" i="1"/>
  <c r="M430" i="1"/>
  <c r="K33" i="1"/>
  <c r="F10" i="2" s="1"/>
  <c r="F376" i="1"/>
  <c r="M376" i="1" s="1"/>
  <c r="M377" i="1"/>
  <c r="F537" i="1"/>
  <c r="M537" i="1" s="1"/>
  <c r="M413" i="1"/>
  <c r="F29" i="1"/>
  <c r="M29" i="1" s="1"/>
  <c r="M52" i="1"/>
  <c r="G331" i="1"/>
  <c r="M494" i="1"/>
  <c r="M522" i="1"/>
  <c r="G207" i="1"/>
  <c r="G48" i="1"/>
  <c r="G47" i="1" s="1"/>
  <c r="E11" i="2" s="1"/>
  <c r="D11" i="2" s="1"/>
  <c r="H11" i="2" s="1"/>
  <c r="G33" i="1"/>
  <c r="E10" i="2" s="1"/>
  <c r="G357" i="1"/>
  <c r="H529" i="1"/>
  <c r="C9" i="2"/>
  <c r="J53" i="1"/>
  <c r="M536" i="1"/>
  <c r="F535" i="1"/>
  <c r="F355" i="1"/>
  <c r="M355" i="1" s="1"/>
  <c r="M356" i="1"/>
  <c r="M433" i="1"/>
  <c r="F432" i="1"/>
  <c r="M432" i="1" s="1"/>
  <c r="M446" i="1"/>
  <c r="M332" i="1"/>
  <c r="F331" i="1"/>
  <c r="M509" i="1"/>
  <c r="M358" i="1"/>
  <c r="M473" i="1"/>
  <c r="F456" i="1"/>
  <c r="F455" i="1" s="1"/>
  <c r="F350" i="1"/>
  <c r="G79" i="1"/>
  <c r="F423" i="1"/>
  <c r="M423" i="1" s="1"/>
  <c r="M532" i="1"/>
  <c r="F359" i="1"/>
  <c r="M359" i="1" s="1"/>
  <c r="F415" i="1"/>
  <c r="F414" i="1" s="1"/>
  <c r="F49" i="1"/>
  <c r="M49" i="1" s="1"/>
  <c r="F395" i="1"/>
  <c r="M395" i="1" s="1"/>
  <c r="F519" i="1"/>
  <c r="F72" i="1"/>
  <c r="I53" i="1"/>
  <c r="G124" i="1"/>
  <c r="M171" i="1"/>
  <c r="I168" i="1"/>
  <c r="M266" i="1"/>
  <c r="F248" i="1"/>
  <c r="M248" i="1" s="1"/>
  <c r="M251" i="1"/>
  <c r="J168" i="1"/>
  <c r="K168" i="1"/>
  <c r="G168" i="1"/>
  <c r="E17" i="2" s="1"/>
  <c r="H168" i="1"/>
  <c r="F207" i="1"/>
  <c r="M207" i="1" s="1"/>
  <c r="M164" i="1"/>
  <c r="M163" i="1"/>
  <c r="M161" i="1"/>
  <c r="M162" i="1"/>
  <c r="C14" i="2"/>
  <c r="M145" i="1"/>
  <c r="M125" i="1"/>
  <c r="F124" i="1"/>
  <c r="F123" i="1" s="1"/>
  <c r="M106" i="1"/>
  <c r="F105" i="1"/>
  <c r="M105" i="1" s="1"/>
  <c r="H53" i="1"/>
  <c r="G105" i="1"/>
  <c r="F101" i="1"/>
  <c r="M101" i="1" s="1"/>
  <c r="M103" i="1"/>
  <c r="E53" i="1"/>
  <c r="C12" i="2" s="1"/>
  <c r="F42" i="1"/>
  <c r="M42" i="1" s="1"/>
  <c r="F34" i="1"/>
  <c r="M80" i="1"/>
  <c r="F79" i="1"/>
  <c r="M79" i="1" s="1"/>
  <c r="M57" i="1"/>
  <c r="M51" i="1"/>
  <c r="M175" i="1" l="1"/>
  <c r="F25" i="2"/>
  <c r="F26" i="2"/>
  <c r="M225" i="1"/>
  <c r="F221" i="1"/>
  <c r="M221" i="1" s="1"/>
  <c r="F292" i="1"/>
  <c r="M504" i="1"/>
  <c r="F503" i="1"/>
  <c r="G448" i="1"/>
  <c r="M449" i="1"/>
  <c r="M475" i="1"/>
  <c r="F472" i="1"/>
  <c r="M472" i="1" s="1"/>
  <c r="M302" i="1"/>
  <c r="F421" i="1"/>
  <c r="G420" i="1"/>
  <c r="E23" i="2" s="1"/>
  <c r="D23" i="2" s="1"/>
  <c r="H23" i="2" s="1"/>
  <c r="M412" i="1"/>
  <c r="M394" i="1"/>
  <c r="F393" i="1"/>
  <c r="M336" i="1"/>
  <c r="M222" i="1"/>
  <c r="M277" i="1"/>
  <c r="F276" i="1"/>
  <c r="M276" i="1" s="1"/>
  <c r="M151" i="1"/>
  <c r="G123" i="1"/>
  <c r="E13" i="2" s="1"/>
  <c r="D13" i="2" s="1"/>
  <c r="H13" i="2" s="1"/>
  <c r="G14" i="2"/>
  <c r="M72" i="1"/>
  <c r="F71" i="1"/>
  <c r="M71" i="1" s="1"/>
  <c r="M55" i="1"/>
  <c r="M54" i="1"/>
  <c r="F27" i="1"/>
  <c r="F21" i="1" s="1"/>
  <c r="M21" i="1" s="1"/>
  <c r="G11" i="2"/>
  <c r="M503" i="1"/>
  <c r="G502" i="1"/>
  <c r="E25" i="2" s="1"/>
  <c r="M411" i="1"/>
  <c r="M378" i="1"/>
  <c r="G344" i="1"/>
  <c r="E20" i="2" s="1"/>
  <c r="D20" i="2" s="1"/>
  <c r="H20" i="2" s="1"/>
  <c r="F330" i="1"/>
  <c r="M330" i="1" s="1"/>
  <c r="G330" i="1"/>
  <c r="E19" i="2" s="1"/>
  <c r="D19" i="2" s="1"/>
  <c r="H19" i="2" s="1"/>
  <c r="M295" i="1"/>
  <c r="M292" i="1"/>
  <c r="G173" i="1"/>
  <c r="E18" i="2" s="1"/>
  <c r="D18" i="2" s="1"/>
  <c r="H18" i="2" s="1"/>
  <c r="M269" i="1"/>
  <c r="M265" i="1"/>
  <c r="G529" i="1"/>
  <c r="E26" i="2" s="1"/>
  <c r="D26" i="2" s="1"/>
  <c r="H26" i="2" s="1"/>
  <c r="D16" i="2"/>
  <c r="H16" i="2" s="1"/>
  <c r="G9" i="1"/>
  <c r="E8" i="2" s="1"/>
  <c r="D8" i="2" s="1"/>
  <c r="H8" i="2" s="1"/>
  <c r="D15" i="2"/>
  <c r="H15" i="2" s="1"/>
  <c r="F438" i="1"/>
  <c r="M438" i="1" s="1"/>
  <c r="M10" i="1"/>
  <c r="F9" i="1"/>
  <c r="M9" i="1" s="1"/>
  <c r="M169" i="1"/>
  <c r="M497" i="1"/>
  <c r="F48" i="1"/>
  <c r="M48" i="1" s="1"/>
  <c r="D10" i="2"/>
  <c r="H10" i="2" s="1"/>
  <c r="D22" i="2"/>
  <c r="H22" i="2" s="1"/>
  <c r="K543" i="1"/>
  <c r="E9" i="2"/>
  <c r="D9" i="2" s="1"/>
  <c r="H9" i="2" s="1"/>
  <c r="E24" i="2"/>
  <c r="D24" i="2" s="1"/>
  <c r="H24" i="2" s="1"/>
  <c r="M168" i="1"/>
  <c r="I543" i="1"/>
  <c r="M440" i="1"/>
  <c r="M441" i="1"/>
  <c r="M393" i="1"/>
  <c r="F353" i="1"/>
  <c r="M353" i="1" s="1"/>
  <c r="M354" i="1"/>
  <c r="L543" i="1"/>
  <c r="F351" i="1"/>
  <c r="M351" i="1" s="1"/>
  <c r="M352" i="1"/>
  <c r="J543" i="1"/>
  <c r="M415" i="1"/>
  <c r="M535" i="1"/>
  <c r="F529" i="1"/>
  <c r="M529" i="1" s="1"/>
  <c r="M519" i="1"/>
  <c r="F518" i="1"/>
  <c r="M350" i="1"/>
  <c r="F349" i="1"/>
  <c r="F357" i="1"/>
  <c r="M331" i="1"/>
  <c r="M456" i="1"/>
  <c r="M316" i="1"/>
  <c r="M419" i="1"/>
  <c r="F17" i="2"/>
  <c r="H543" i="1"/>
  <c r="M174" i="1"/>
  <c r="M149" i="1"/>
  <c r="M123" i="1"/>
  <c r="M124" i="1"/>
  <c r="G53" i="1"/>
  <c r="E12" i="2" s="1"/>
  <c r="D12" i="2" s="1"/>
  <c r="H12" i="2" s="1"/>
  <c r="E543" i="1"/>
  <c r="M34" i="1"/>
  <c r="F33" i="1"/>
  <c r="M33" i="1" s="1"/>
  <c r="M22" i="1"/>
  <c r="C27" i="2"/>
  <c r="F502" i="1" l="1"/>
  <c r="D25" i="2"/>
  <c r="H25" i="2" s="1"/>
  <c r="F448" i="1"/>
  <c r="M421" i="1"/>
  <c r="F420" i="1"/>
  <c r="M420" i="1" s="1"/>
  <c r="G13" i="2"/>
  <c r="M148" i="1"/>
  <c r="M143" i="1"/>
  <c r="M27" i="1"/>
  <c r="M25" i="1"/>
  <c r="G12" i="2"/>
  <c r="G22" i="2"/>
  <c r="G20" i="2"/>
  <c r="G23" i="2"/>
  <c r="G10" i="2"/>
  <c r="G18" i="2"/>
  <c r="G25" i="2"/>
  <c r="G26" i="2"/>
  <c r="G24" i="2"/>
  <c r="G15" i="2"/>
  <c r="G8" i="2"/>
  <c r="G19" i="2"/>
  <c r="G9" i="2"/>
  <c r="G16" i="2"/>
  <c r="M357" i="1"/>
  <c r="F344" i="1"/>
  <c r="M344" i="1" s="1"/>
  <c r="F173" i="1"/>
  <c r="M173" i="1" s="1"/>
  <c r="F47" i="1"/>
  <c r="M47" i="1" s="1"/>
  <c r="F53" i="1"/>
  <c r="M53" i="1" s="1"/>
  <c r="F392" i="1"/>
  <c r="M392" i="1" s="1"/>
  <c r="M455" i="1"/>
  <c r="M448" i="1"/>
  <c r="M518" i="1"/>
  <c r="M502" i="1"/>
  <c r="M414" i="1"/>
  <c r="F410" i="1"/>
  <c r="M410" i="1" s="1"/>
  <c r="M349" i="1"/>
  <c r="D17" i="2"/>
  <c r="H17" i="2" s="1"/>
  <c r="F27" i="2"/>
  <c r="E27" i="2"/>
  <c r="G543" i="1"/>
  <c r="G17" i="2" l="1"/>
  <c r="D21" i="2"/>
  <c r="H21" i="2" s="1"/>
  <c r="H27" i="2" s="1"/>
  <c r="F543" i="1"/>
  <c r="M543" i="1" s="1"/>
  <c r="G21" i="2" l="1"/>
  <c r="D27" i="2"/>
  <c r="G27" i="2" s="1"/>
</calcChain>
</file>

<file path=xl/sharedStrings.xml><?xml version="1.0" encoding="utf-8"?>
<sst xmlns="http://schemas.openxmlformats.org/spreadsheetml/2006/main" count="811" uniqueCount="219">
  <si>
    <t>Dział</t>
  </si>
  <si>
    <t>Rozdział</t>
  </si>
  <si>
    <t>Nazwa</t>
  </si>
  <si>
    <t>Rolnictwo i łowiectwo</t>
  </si>
  <si>
    <t>Izby rolnicze</t>
  </si>
  <si>
    <t>Pozostała działalność</t>
  </si>
  <si>
    <t>Różne opłaty i składki</t>
  </si>
  <si>
    <t>Transport i łączność</t>
  </si>
  <si>
    <t>Zakup usług remontowych</t>
  </si>
  <si>
    <t>Zakup usług pozostałych</t>
  </si>
  <si>
    <t>Gospodarka mieszkaniowa</t>
  </si>
  <si>
    <t>Gospodarka gruntami i nieruchomościami</t>
  </si>
  <si>
    <t>Działalność usługowa</t>
  </si>
  <si>
    <t>Administracja publiczna</t>
  </si>
  <si>
    <t>Składki na ubezpieczenia społeczne</t>
  </si>
  <si>
    <t>Składki na Fundusz Pracy</t>
  </si>
  <si>
    <t>Zakup materiałów i wyposażenia</t>
  </si>
  <si>
    <t>Rady gmin</t>
  </si>
  <si>
    <t>Zakup materiałów i wyposażenie</t>
  </si>
  <si>
    <t xml:space="preserve">Dodatkowe wynagrodzenie roczne </t>
  </si>
  <si>
    <t>Wpłaty na PFRON</t>
  </si>
  <si>
    <t>Zakup energii</t>
  </si>
  <si>
    <t>Odpisy na zakładowy fundusz świadczeń socjalnych</t>
  </si>
  <si>
    <t xml:space="preserve">Wpłaty gmin na rzecz izb rolniczych w wysokości 2% uzyskanych wpływów z podatku rolnego </t>
  </si>
  <si>
    <t>Urzędy naczelnych organów władzy państwowej , kontroli i ochrony prawa oraz sądownictwa</t>
  </si>
  <si>
    <t xml:space="preserve">Urzędy naczelnych organów władzy państwowej , kontroli i ochrony prawa </t>
  </si>
  <si>
    <t>Bezpieczeństwo publiczne i ochrona przeciwpożarowa</t>
  </si>
  <si>
    <t>Ochotnicza straż pożarna</t>
  </si>
  <si>
    <t xml:space="preserve">Zakup usług pozostałych </t>
  </si>
  <si>
    <t>Obsługa długu publicznego</t>
  </si>
  <si>
    <t>Obsługa papierów wartościowych, kredytów i pożyczek jednostek samorządu terytorialnego</t>
  </si>
  <si>
    <t>Rezerwy ogólne i celowe</t>
  </si>
  <si>
    <t>Różne rozliczenia</t>
  </si>
  <si>
    <t>Oświata i wychowanie</t>
  </si>
  <si>
    <t>Szkoły podstawowe</t>
  </si>
  <si>
    <t>Podróże służbowe krajowe</t>
  </si>
  <si>
    <t>Dowożenie uczniów do szkół</t>
  </si>
  <si>
    <t>Ochrona zdrowia</t>
  </si>
  <si>
    <t>Dotacje celowe z budżetu na dofinansowanie zadań zleconych do realizacji stowarzyszeniom</t>
  </si>
  <si>
    <t>Przeciwdziałanie alkoholizmowi</t>
  </si>
  <si>
    <t>Zakup środków żywności</t>
  </si>
  <si>
    <t>Zasiłki i pomoc w naturze oraz składki na ubezpieczenia społeczne</t>
  </si>
  <si>
    <t>Świadczenia społeczne</t>
  </si>
  <si>
    <t>Dodatki mieszkaniowe</t>
  </si>
  <si>
    <t>Ośrodki pomocy społecznej</t>
  </si>
  <si>
    <t>Edukacyjna opieka wychowawcza</t>
  </si>
  <si>
    <t>Gospodarka komunalna i ochrona środowiska</t>
  </si>
  <si>
    <t>Gospodarka ściekowa i ochrona wód</t>
  </si>
  <si>
    <t>Gospodarka odpadami</t>
  </si>
  <si>
    <t>Oczyszczanie miast i wsi</t>
  </si>
  <si>
    <t>Oświetlenie ulic, placów i dróg</t>
  </si>
  <si>
    <t>Kultura i ochrona dziedzictwa narodowego</t>
  </si>
  <si>
    <t>Biblioteki</t>
  </si>
  <si>
    <t xml:space="preserve">Ogółem wydatki </t>
  </si>
  <si>
    <t>Urzędy gmin</t>
  </si>
  <si>
    <t>010</t>
  </si>
  <si>
    <t>01030</t>
  </si>
  <si>
    <t>Składki na ubezpieczenie zdrowotne</t>
  </si>
  <si>
    <t>Dokształcanie i doskonalenie nauczycieli</t>
  </si>
  <si>
    <t>Parag.</t>
  </si>
  <si>
    <t>Plan po zmianach</t>
  </si>
  <si>
    <t>Składki na ubezpieczenie społeczne</t>
  </si>
  <si>
    <t>Pomoc społeczna</t>
  </si>
  <si>
    <t>Domy pomocy społecznej</t>
  </si>
  <si>
    <t>Wydatki inwestycyjne jednostek budżetowych</t>
  </si>
  <si>
    <t>Drogi publiczne gminne</t>
  </si>
  <si>
    <t xml:space="preserve">Przedszkola </t>
  </si>
  <si>
    <t>Składki na ubezp.zdrow.opłacane przez osoby pobierajace niektóre świadczenia z pomocy społecznej</t>
  </si>
  <si>
    <t xml:space="preserve">Rezerwy </t>
  </si>
  <si>
    <t>Wydatki osobowe niezaliczone do wynagrodzeń</t>
  </si>
  <si>
    <t>Pomoc materialna dla uczniów</t>
  </si>
  <si>
    <t>Stypendia dla uczniów</t>
  </si>
  <si>
    <t>Wynagrodzenia bezosobowe</t>
  </si>
  <si>
    <t>Promocja jednostek samorządu terytorialnego</t>
  </si>
  <si>
    <t>Zakup usług zdrowotnych</t>
  </si>
  <si>
    <t>Oddziały przedszkolne w szkołach podstawowych</t>
  </si>
  <si>
    <t>Zakup usług przez jednostki samorzadu terytorialnego od innych jednostek samorządu terytorialnego</t>
  </si>
  <si>
    <t>Domy i ośrodki kultury, świetlice i kluby</t>
  </si>
  <si>
    <t>Dotacja podmiotowa z budżetu dla samorządowej instytucji kultury</t>
  </si>
  <si>
    <t>OGÓŁEM WYDATKI</t>
  </si>
  <si>
    <t>Urzędy wojewódzkie</t>
  </si>
  <si>
    <t>01095</t>
  </si>
  <si>
    <t>Rózne opłaty i składki</t>
  </si>
  <si>
    <t>Wynagrodzenia osobowe pracow.</t>
  </si>
  <si>
    <t>Różne wydatki na rzecz osób fizycz.</t>
  </si>
  <si>
    <t>Szkolenia pracowników</t>
  </si>
  <si>
    <t>Wynagrodzenie osobowe pracow.</t>
  </si>
  <si>
    <t>Koszty postęp.sądow.i prokurator.</t>
  </si>
  <si>
    <t>Odpis na zakł.fund.świad.socjalnych</t>
  </si>
  <si>
    <t>Wyd.osobowe niezalicz.do wynagr.</t>
  </si>
  <si>
    <t>Zakup pom.nauk., dydaktycz.i książek</t>
  </si>
  <si>
    <t>Odpis na zakładadowy fundusz świadczeń socjalnych</t>
  </si>
  <si>
    <t>Wydatki osob.niezal.do wynagr.</t>
  </si>
  <si>
    <t>Odpis na zakł.fundusz świad.socjal.</t>
  </si>
  <si>
    <t>Zakup pom.nauk., dydak.i książek</t>
  </si>
  <si>
    <t>Różne wydatki na rzecz os.fizycznych</t>
  </si>
  <si>
    <t>Zasiłki stałe</t>
  </si>
  <si>
    <t>Podatek od nieruchomości</t>
  </si>
  <si>
    <t>Zadania w zakresie przeciwdziałania przemocy w rodzinie</t>
  </si>
  <si>
    <t>majątkowe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</si>
  <si>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</si>
  <si>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</si>
  <si>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</si>
  <si>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</si>
  <si>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</si>
  <si>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</si>
  <si>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</si>
  <si>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</si>
  <si>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</si>
  <si>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ogółem</t>
  </si>
  <si>
    <t xml:space="preserve">%      wykon. planu  </t>
  </si>
  <si>
    <t xml:space="preserve">Kultura fizyczna </t>
  </si>
  <si>
    <t xml:space="preserve">Zadania w zakresie kultury fizycznej </t>
  </si>
  <si>
    <t>Kultura fizyczna</t>
  </si>
  <si>
    <t>Utrzymanie zieleni w miastach i gm.</t>
  </si>
  <si>
    <t>Odsetki od zaciągniętych kredytów i pożyczek</t>
  </si>
  <si>
    <t>Obiekty sportowe</t>
  </si>
  <si>
    <t>Wydatki osobowe niezaliczone do wynagrodzen</t>
  </si>
  <si>
    <t>Opłaty na rzecz budżetów jst</t>
  </si>
  <si>
    <t>Zakup usług telefonii i Internet</t>
  </si>
  <si>
    <t xml:space="preserve">Realizacja zadań wymagających stosowania specjalnej organizacji nauki i metod pracy dla dzieci i młodzieży w szkołach podstawowych, gimnazjach </t>
  </si>
  <si>
    <t xml:space="preserve">Realizacja zadań wymagających stosowania specjalnej organizacji nauki i metod pracy dla dzieci w przedszkolach, oddziałach przedszkolnych w szkołach podstawowych o innych formach wychowania przedszkolnego </t>
  </si>
  <si>
    <t>Ochrona powietrza atmosferycznego i klimatu</t>
  </si>
  <si>
    <t>Zakup usług obejmujących wykonanie ekspertyz, analiz i opinii</t>
  </si>
  <si>
    <t>Cmentarze</t>
  </si>
  <si>
    <t>Wspólna obsługa jednostek samorządu terytorialnego</t>
  </si>
  <si>
    <t>Nagrody konkursowe</t>
  </si>
  <si>
    <t>świadczenia na rzecz osób fizycznych</t>
  </si>
  <si>
    <t>wynagrodzenia i składki od nich naliczane</t>
  </si>
  <si>
    <t>dotacje celowe</t>
  </si>
  <si>
    <t>w tym</t>
  </si>
  <si>
    <t xml:space="preserve">bieżące </t>
  </si>
  <si>
    <t>Opłaty za administrowanie i czynsze za budynki, lokale i pomieszczenia garażowe</t>
  </si>
  <si>
    <t>Pozostałe podatki na rzecz budżetów jednostek samorządu terytorialnego</t>
  </si>
  <si>
    <t>Plany zagospodarowania przestrzennego</t>
  </si>
  <si>
    <t xml:space="preserve">Szkolenia pracowników niebędących członkami korpusu służby cywilnej </t>
  </si>
  <si>
    <t>Zakup środków dydaktycznych i książek</t>
  </si>
  <si>
    <t>Stołówki szkolne i przedszkolne</t>
  </si>
  <si>
    <t>Zwalczanie narkomanii</t>
  </si>
  <si>
    <t>Pomoc w zakresie dożywiania</t>
  </si>
  <si>
    <t>Świetlice szkolne</t>
  </si>
  <si>
    <t>Wynagrodzenia osobowe pracowników</t>
  </si>
  <si>
    <t>Dodatkowe wynagrodzenie roczne</t>
  </si>
  <si>
    <t>Kolonie i obozy oraz inne formy wypoczynku dzieci i młodzieży szkolnej, a także szkolenia młodzieży</t>
  </si>
  <si>
    <t>Pomoc materialna dla uczniów o charakterze motywacyjnym</t>
  </si>
  <si>
    <t>Rodzina</t>
  </si>
  <si>
    <t>Koszty postępowania sądowego i prokuratorskiego</t>
  </si>
  <si>
    <t>Wspieranie rodziny</t>
  </si>
  <si>
    <t>Świadczenia rodzinne, świadczenie z funduszu alimentacyjnego oraz składki na ubezpieczenia emerytalne i rentowe z ubezpieczenia społecznego</t>
  </si>
  <si>
    <t>Zakup usług przez jednostki samorządu terytorialnego od innych jednostek samorządu terytorialnego</t>
  </si>
  <si>
    <t>Działalność placówek opiekuńczo-wychowawczych</t>
  </si>
  <si>
    <t>Schroniska dla zwierząt</t>
  </si>
  <si>
    <t>10.</t>
  </si>
  <si>
    <t>11.</t>
  </si>
  <si>
    <t>12.</t>
  </si>
  <si>
    <t xml:space="preserve">                    Wyszczególnienie</t>
  </si>
  <si>
    <t xml:space="preserve"> Plan po zmianach </t>
  </si>
  <si>
    <t xml:space="preserve"> Wykonanie wydatków                                      </t>
  </si>
  <si>
    <t xml:space="preserve"> % wykonania </t>
  </si>
  <si>
    <t>struktura</t>
  </si>
  <si>
    <t xml:space="preserve"> razem </t>
  </si>
  <si>
    <t xml:space="preserve"> bieżące </t>
  </si>
  <si>
    <t xml:space="preserve"> majątkowe </t>
  </si>
  <si>
    <t>%</t>
  </si>
  <si>
    <t>dotacje</t>
  </si>
  <si>
    <t>13.</t>
  </si>
  <si>
    <t>Ochrona zabytków i opieka nad zabytkami</t>
  </si>
  <si>
    <t>Pozostałe zadania w zakresie polityki społecznej</t>
  </si>
  <si>
    <t>Dotacja celowa z budżetu na finansowanie lub dofinansowanie zadań zleconych do realizacji pozostałym jednostkom niezaliczanym do sektora finansów publicznych</t>
  </si>
  <si>
    <t>Składki na ubezpieczenie zdrowotne opłacane za osoby pobierające niektóre świadczenia rodzinne, zgodnie z przepisami ustawy o świadczeniach rodzinnych oraz za osoby pobierające zasiłki dla opiekunów, zgodnie z przepisami ustawy z dnia 4 kwietnia 2014 r. o ustaleniu i wypłacie zasiłków dla opiekunów</t>
  </si>
  <si>
    <t xml:space="preserve"> Rodziny zastępcze</t>
  </si>
  <si>
    <t>Pozostałe działania związane z gospodarką odpadami</t>
  </si>
  <si>
    <t>Załącznik Nr 2</t>
  </si>
  <si>
    <t>Załącznik Nr 2a.</t>
  </si>
  <si>
    <t>Wpłaty na PPK finansowane przez podmiot zatrudniający</t>
  </si>
  <si>
    <t>Wydatki na zakupy inwestycyjne jednostek budżetowych</t>
  </si>
  <si>
    <t>Obrona narodowa</t>
  </si>
  <si>
    <t>Pozostałe wydatki obronne</t>
  </si>
  <si>
    <t>Usługi opiekuńcze i specjalistyczne usługi opiekuńcze</t>
  </si>
  <si>
    <t>System opieki nad dziećmi w wieku do lat 3</t>
  </si>
  <si>
    <t>Wydatki inwestycyjne dotyczące obiektów zabytkowych będących w użytkowaniu jednostek budżetowych</t>
  </si>
  <si>
    <t>Lokalny transport zbiorowy</t>
  </si>
  <si>
    <t>Dotacja celowa na pomoc finansową udzielaną między jednostkami samorządu terytorialnego na dofinansowanie własnych zadań bieżących</t>
  </si>
  <si>
    <t>ospodarowanie mieszkaniowym zasobem gminy</t>
  </si>
  <si>
    <t xml:space="preserve"> Dotacja celowa z budżetu na finansowanie lub dofinansowanie kosztów realizacji inwestycji i zakupów inwestycyjnych jednostek niezaliczanych do sektora finansów publicznych</t>
  </si>
  <si>
    <t>Różne rozliczenia finansowe</t>
  </si>
  <si>
    <t>Wynagrodzenia osobowe nauczycieli</t>
  </si>
  <si>
    <t>Dodatkowe wynagrodzenie roczne nauczycieli</t>
  </si>
  <si>
    <t xml:space="preserve"> Karta Dużej Rodziny</t>
  </si>
  <si>
    <t>Infrastruktura wodociągowa wsi</t>
  </si>
  <si>
    <t>01043</t>
  </si>
  <si>
    <t>Zakup usług związanych z pomocą obywatelom Ukrainy</t>
  </si>
  <si>
    <t>Wynagrodzenia i uposażenia wypłacane w związku z pomocą obywatelom Ukrainy</t>
  </si>
  <si>
    <t>Składki i inne pochodne od wynagrodzeń pracowników wypłacanych w związku z pomocą obywatelom Ukrainy</t>
  </si>
  <si>
    <t>Pozostałe wydatki bieżące na zadania związane z pomocą obywatelom Ukrainy</t>
  </si>
  <si>
    <t>Wynagrodzenia nauczycieli wypłacane w związku z pomocą obywatelom Ukrainy</t>
  </si>
  <si>
    <t>Zakup towarów (w szczególności materiałów, leków, żywności) w związku z pomocą obywatelom Ukrainy</t>
  </si>
  <si>
    <t>Zapewnienie uczniom prawa do bezpłatnego dostępu do podręczników, materiałów edukacyjnych lub materiałów ćwiczeniowych</t>
  </si>
  <si>
    <t>Świadczenia związane z udzielaniem pomocy obywatelom Ukrainy</t>
  </si>
  <si>
    <t>Świadczenia społeczne wypłacane obywatelom Ukrainy przebywającym na terytorium RP</t>
  </si>
  <si>
    <t>Inne formy pomocy dla uczniów</t>
  </si>
  <si>
    <t>Dotacja celowa z budżetu na finansowanie lub dofinansowanie kosztów realizacji inwestycji i zakupów inwestycyjnych jednostek niezaliczanych do sektora finansów publicznych</t>
  </si>
  <si>
    <t>Sprawozdanie z wykonania wydatków za okres od 1 stycznia do 31 grudnia 2023 roku</t>
  </si>
  <si>
    <t xml:space="preserve">Wykonanie na 31.12.2023 r., </t>
  </si>
  <si>
    <t>Wydatki budżetowe wg działów 
od 01 stycznia do 31 grudnia 2023 roku</t>
  </si>
  <si>
    <t>Zakłady gospodarki komunalnej</t>
  </si>
  <si>
    <t>Wpływy i wydatki związane z gromadzeniem środków z opłat i kar za korzystanie ze środowiska</t>
  </si>
  <si>
    <t>Drogi publiczne powiatowe</t>
  </si>
  <si>
    <t>Dotacje celowe przekazane gminie na zadania bieżące realizowane na podstawie porozumień (umów) między jednostkami samorządu terytorialnego</t>
  </si>
  <si>
    <t>Dotacja celowa z budżetu na finansowanie lub dofinansowanie zadań zleconych do realizacji stowarzyszeniom</t>
  </si>
  <si>
    <t>Rozliczenia z tytułu poręczeń i gwarancji udzielonych przez Skarb Państwa lub jednostkę samorządu terytorialnego</t>
  </si>
  <si>
    <t>Wypłaty z tytułu krajowych poręczeń i gwarancji</t>
  </si>
  <si>
    <t>Nagrody o charakterze szczególnym niezaliczone do wynagrodzeń</t>
  </si>
  <si>
    <t xml:space="preserve"> Dotacja celowa z budżetu na finansowanie lub dofinansowanie zadań zleconych do realizacji stowarzyszeniom</t>
  </si>
  <si>
    <t>Stypendia różne</t>
  </si>
  <si>
    <t>Wydatki poniesione ze środków z Rządowego Funduszu Polski Ład: Program Inwestycji Strategicznych na realizację zadań inwestycyjnych</t>
  </si>
  <si>
    <t xml:space="preserve">Zwrot dotacji oraz płatności wykorzystanych niezgodnie z przeznaczeniem lub wykorzystanych z naruszeniem procedur, </t>
  </si>
  <si>
    <t>Wybory do Sejmu i Senatu</t>
  </si>
  <si>
    <t>Referenda ogólnokrajowe i konstytucyjne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</si>
</sst>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 CE"/>
      <charset val="238"/>
    </font>
    <font>
      <sz val="10"/>
      <name val="Arial CE"/>
      <charset val="238"/>
    </font>
    <font>
      <sz val="10"/>
      <name val="Arial CE"/>
      <charset val="238"/>
    </font>
    <font>
      <b/>
      <sz val="6"/>
      <name val="Times New Roman"/>
      <family val="1"/>
      <charset val="238"/>
    </font>
    <font>
      <sz val="6"/>
      <name val="Times New Roman"/>
      <family val="1"/>
      <charset val="238"/>
    </font>
    <font>
      <b/>
      <sz val="8"/>
      <name val="Times New Roman"/>
      <family val="1"/>
      <charset val="238"/>
    </font>
    <font>
      <sz val="8"/>
      <name val="Times New Roman"/>
      <family val="1"/>
      <charset val="238"/>
    </font>
  </fonts>
  <fills count="10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theme="0"/>
        <bgColor indexed="0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0" tint="-0.14993743705557422"/>
        <bgColor indexed="65"/>
      </patternFill>
    </fill>
    <fill>
      <patternFill patternType="solid">
        <fgColor theme="0" tint="-0.14996795556505021"/>
        <bgColor indexed="65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2" fillId="0" borderId="0"/>
    <xf numFmtId="9" fontId="1" fillId="0" borderId="0" applyFont="0" applyFill="0" applyBorder="0" applyAlignment="0" applyProtection="0"/>
  </cellStyleXfs>
  <cellXfs count="83">
    <xf numFmtId="0" fontId="0" fillId="0" borderId="0" xfId="0"/>
    <xf numFmtId="0" fontId="4" fillId="0" borderId="1" xfId="0" applyFont="1" applyFill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4" fillId="1" borderId="1" xfId="0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4" fontId="3" fillId="2" borderId="1" xfId="0" applyNumberFormat="1" applyFont="1" applyFill="1" applyBorder="1" applyAlignment="1">
      <alignment vertical="center" wrapText="1"/>
    </xf>
    <xf numFmtId="0" fontId="3" fillId="0" borderId="0" xfId="0" applyFont="1" applyAlignment="1">
      <alignment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4" fontId="4" fillId="0" borderId="1" xfId="0" applyNumberFormat="1" applyFont="1" applyFill="1" applyBorder="1" applyAlignment="1">
      <alignment vertical="center" wrapText="1"/>
    </xf>
    <xf numFmtId="0" fontId="4" fillId="0" borderId="0" xfId="0" applyFont="1" applyFill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4" fontId="4" fillId="0" borderId="1" xfId="0" applyNumberFormat="1" applyFont="1" applyBorder="1" applyAlignment="1">
      <alignment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4" fillId="6" borderId="1" xfId="0" applyFont="1" applyFill="1" applyBorder="1" applyAlignment="1">
      <alignment horizontal="center" vertical="center" wrapText="1"/>
    </xf>
    <xf numFmtId="0" fontId="4" fillId="6" borderId="0" xfId="0" applyFont="1" applyFill="1" applyAlignment="1">
      <alignment vertical="center" wrapText="1"/>
    </xf>
    <xf numFmtId="4" fontId="4" fillId="6" borderId="1" xfId="0" applyNumberFormat="1" applyFont="1" applyFill="1" applyBorder="1" applyAlignment="1">
      <alignment vertical="center" wrapText="1"/>
    </xf>
    <xf numFmtId="0" fontId="3" fillId="6" borderId="0" xfId="0" applyFont="1" applyFill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3" fillId="2" borderId="1" xfId="0" applyFont="1" applyFill="1" applyBorder="1" applyAlignment="1">
      <alignment vertical="center" wrapText="1"/>
    </xf>
    <xf numFmtId="0" fontId="4" fillId="6" borderId="1" xfId="0" applyFont="1" applyFill="1" applyBorder="1" applyAlignment="1">
      <alignment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vertical="center" wrapText="1"/>
    </xf>
    <xf numFmtId="4" fontId="3" fillId="5" borderId="1" xfId="0" applyNumberFormat="1" applyFont="1" applyFill="1" applyBorder="1" applyAlignment="1">
      <alignment vertical="center" wrapText="1"/>
    </xf>
    <xf numFmtId="0" fontId="4" fillId="0" borderId="0" xfId="0" applyFont="1" applyBorder="1" applyAlignment="1">
      <alignment vertical="center" wrapText="1"/>
    </xf>
    <xf numFmtId="4" fontId="4" fillId="0" borderId="0" xfId="0" applyNumberFormat="1" applyFont="1" applyAlignment="1">
      <alignment vertical="center" wrapText="1"/>
    </xf>
    <xf numFmtId="4" fontId="4" fillId="0" borderId="0" xfId="0" applyNumberFormat="1" applyFont="1" applyBorder="1" applyAlignment="1">
      <alignment vertical="center" wrapText="1"/>
    </xf>
    <xf numFmtId="0" fontId="6" fillId="0" borderId="0" xfId="0" applyFont="1" applyBorder="1" applyAlignment="1">
      <alignment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6" fillId="7" borderId="1" xfId="0" applyFont="1" applyFill="1" applyBorder="1" applyAlignment="1">
      <alignment horizontal="center" vertical="center" wrapText="1"/>
    </xf>
    <xf numFmtId="0" fontId="6" fillId="7" borderId="3" xfId="0" applyFont="1" applyFill="1" applyBorder="1" applyAlignment="1">
      <alignment horizontal="center" vertical="center" wrapText="1"/>
    </xf>
    <xf numFmtId="0" fontId="6" fillId="7" borderId="4" xfId="0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left" vertical="center"/>
    </xf>
    <xf numFmtId="10" fontId="6" fillId="0" borderId="1" xfId="2" applyNumberFormat="1" applyFont="1" applyBorder="1" applyAlignment="1">
      <alignment horizontal="right" vertical="center"/>
    </xf>
    <xf numFmtId="0" fontId="6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vertical="center"/>
    </xf>
    <xf numFmtId="4" fontId="6" fillId="0" borderId="0" xfId="0" applyNumberFormat="1" applyFont="1" applyAlignment="1">
      <alignment vertical="center"/>
    </xf>
    <xf numFmtId="49" fontId="6" fillId="0" borderId="1" xfId="0" applyNumberFormat="1" applyFont="1" applyFill="1" applyBorder="1" applyAlignment="1">
      <alignment horizontal="center" vertical="center"/>
    </xf>
    <xf numFmtId="4" fontId="6" fillId="0" borderId="1" xfId="0" applyNumberFormat="1" applyFont="1" applyFill="1" applyBorder="1" applyAlignment="1">
      <alignment horizontal="right" vertical="center"/>
    </xf>
    <xf numFmtId="4" fontId="6" fillId="0" borderId="1" xfId="0" applyNumberFormat="1" applyFont="1" applyFill="1" applyBorder="1" applyAlignment="1">
      <alignment vertical="center"/>
    </xf>
    <xf numFmtId="4" fontId="6" fillId="0" borderId="1" xfId="2" applyNumberFormat="1" applyFont="1" applyFill="1" applyBorder="1" applyAlignment="1">
      <alignment vertical="center"/>
    </xf>
    <xf numFmtId="4" fontId="6" fillId="0" borderId="1" xfId="2" applyNumberFormat="1" applyFont="1" applyBorder="1" applyAlignment="1">
      <alignment vertical="center"/>
    </xf>
    <xf numFmtId="0" fontId="6" fillId="3" borderId="0" xfId="0" applyFont="1" applyFill="1" applyAlignment="1">
      <alignment vertical="center"/>
    </xf>
    <xf numFmtId="0" fontId="6" fillId="6" borderId="1" xfId="0" applyFont="1" applyFill="1" applyBorder="1" applyAlignment="1">
      <alignment horizontal="left" vertical="center"/>
    </xf>
    <xf numFmtId="0" fontId="6" fillId="6" borderId="1" xfId="0" applyFont="1" applyFill="1" applyBorder="1" applyAlignment="1">
      <alignment vertical="center" wrapText="1"/>
    </xf>
    <xf numFmtId="0" fontId="6" fillId="6" borderId="1" xfId="0" applyFont="1" applyFill="1" applyBorder="1" applyAlignment="1">
      <alignment vertical="center"/>
    </xf>
    <xf numFmtId="4" fontId="5" fillId="8" borderId="1" xfId="0" applyNumberFormat="1" applyFont="1" applyFill="1" applyBorder="1" applyAlignment="1">
      <alignment horizontal="right" vertical="center"/>
    </xf>
    <xf numFmtId="10" fontId="5" fillId="9" borderId="1" xfId="2" applyNumberFormat="1" applyFont="1" applyFill="1" applyBorder="1" applyAlignment="1">
      <alignment horizontal="right" vertical="center"/>
    </xf>
    <xf numFmtId="0" fontId="4" fillId="0" borderId="0" xfId="0" applyFont="1" applyAlignment="1">
      <alignment horizontal="center" vertical="center" wrapText="1"/>
    </xf>
    <xf numFmtId="0" fontId="4" fillId="4" borderId="1" xfId="0" applyFont="1" applyFill="1" applyBorder="1" applyAlignment="1" applyProtection="1">
      <alignment horizontal="center" vertical="center" wrapText="1" shrinkToFit="1"/>
      <protection locked="0"/>
    </xf>
    <xf numFmtId="0" fontId="4" fillId="4" borderId="1" xfId="0" applyFont="1" applyFill="1" applyBorder="1" applyAlignment="1" applyProtection="1">
      <alignment vertical="center" wrapText="1" shrinkToFit="1"/>
      <protection locked="0"/>
    </xf>
    <xf numFmtId="4" fontId="4" fillId="4" borderId="1" xfId="0" applyNumberFormat="1" applyFont="1" applyFill="1" applyBorder="1" applyAlignment="1" applyProtection="1">
      <alignment vertical="center" wrapText="1" shrinkToFit="1"/>
      <protection locked="0"/>
    </xf>
    <xf numFmtId="0" fontId="3" fillId="0" borderId="1" xfId="0" applyFont="1" applyFill="1" applyBorder="1" applyAlignment="1">
      <alignment horizontal="center" vertical="center" wrapText="1"/>
    </xf>
    <xf numFmtId="4" fontId="3" fillId="2" borderId="6" xfId="0" applyNumberFormat="1" applyFont="1" applyFill="1" applyBorder="1" applyAlignment="1">
      <alignment vertical="center" wrapText="1"/>
    </xf>
    <xf numFmtId="10" fontId="3" fillId="2" borderId="7" xfId="2" applyNumberFormat="1" applyFont="1" applyFill="1" applyBorder="1" applyAlignment="1">
      <alignment vertical="center" wrapText="1"/>
    </xf>
    <xf numFmtId="10" fontId="4" fillId="2" borderId="1" xfId="2" applyNumberFormat="1" applyFont="1" applyFill="1" applyBorder="1" applyAlignment="1">
      <alignment vertical="center" wrapText="1"/>
    </xf>
    <xf numFmtId="10" fontId="4" fillId="0" borderId="1" xfId="2" applyNumberFormat="1" applyFont="1" applyFill="1" applyBorder="1" applyAlignment="1">
      <alignment vertical="center" wrapText="1"/>
    </xf>
    <xf numFmtId="10" fontId="4" fillId="0" borderId="1" xfId="2" applyNumberFormat="1" applyFont="1" applyBorder="1" applyAlignment="1">
      <alignment vertical="center" wrapText="1"/>
    </xf>
    <xf numFmtId="0" fontId="4" fillId="0" borderId="1" xfId="0" applyFont="1" applyBorder="1" applyAlignment="1">
      <alignment vertical="center"/>
    </xf>
    <xf numFmtId="10" fontId="4" fillId="6" borderId="1" xfId="2" applyNumberFormat="1" applyFont="1" applyFill="1" applyBorder="1" applyAlignment="1">
      <alignment vertical="center" wrapText="1"/>
    </xf>
    <xf numFmtId="0" fontId="4" fillId="1" borderId="1" xfId="0" applyFont="1" applyFill="1" applyBorder="1" applyAlignment="1">
      <alignment vertical="center" wrapText="1"/>
    </xf>
    <xf numFmtId="10" fontId="4" fillId="5" borderId="1" xfId="2" applyNumberFormat="1" applyFont="1" applyFill="1" applyBorder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4" fillId="1" borderId="1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1" applyFont="1" applyAlignment="1">
      <alignment horizontal="center" vertical="center" wrapText="1"/>
    </xf>
    <xf numFmtId="0" fontId="4" fillId="1" borderId="1" xfId="0" applyFont="1" applyFill="1" applyBorder="1" applyAlignment="1">
      <alignment horizontal="center" vertical="center" wrapText="1"/>
    </xf>
    <xf numFmtId="0" fontId="3" fillId="1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6" fillId="7" borderId="2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5" fillId="9" borderId="1" xfId="0" applyFont="1" applyFill="1" applyBorder="1" applyAlignment="1">
      <alignment horizontal="center" vertical="center" wrapText="1"/>
    </xf>
    <xf numFmtId="0" fontId="6" fillId="7" borderId="1" xfId="0" applyFont="1" applyFill="1" applyBorder="1" applyAlignment="1">
      <alignment horizontal="center" vertical="center" wrapText="1"/>
    </xf>
  </cellXfs>
  <cellStyles count="3">
    <cellStyle name="Normalny" xfId="0" builtinId="0"/>
    <cellStyle name="Normalny_Układ wykonawczy 2002" xfId="1"/>
    <cellStyle name="Procentowy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45"/>
  <sheetViews>
    <sheetView topLeftCell="A529" zoomScale="200" zoomScaleNormal="200" zoomScaleSheetLayoutView="100" workbookViewId="0">
      <selection activeCell="D530" sqref="D530"/>
    </sheetView>
  </sheetViews>
  <sheetFormatPr defaultColWidth="9.140625" defaultRowHeight="12" customHeight="1" x14ac:dyDescent="0.2"/>
  <cols>
    <col min="1" max="1" width="3.28515625" style="56" bestFit="1" customWidth="1"/>
    <col min="2" max="2" width="5.28515625" style="56" bestFit="1" customWidth="1"/>
    <col min="3" max="3" width="4.28515625" style="56" bestFit="1" customWidth="1"/>
    <col min="4" max="4" width="29" style="2" bestFit="1" customWidth="1"/>
    <col min="5" max="5" width="9" style="2" bestFit="1" customWidth="1"/>
    <col min="6" max="7" width="7.28515625" style="2" bestFit="1" customWidth="1"/>
    <col min="8" max="8" width="8.5703125" style="2" bestFit="1" customWidth="1"/>
    <col min="9" max="9" width="7.85546875" style="2" bestFit="1" customWidth="1"/>
    <col min="10" max="10" width="6.7109375" style="2" bestFit="1" customWidth="1"/>
    <col min="11" max="11" width="7.28515625" style="2" bestFit="1" customWidth="1"/>
    <col min="12" max="12" width="5.85546875" style="2" bestFit="1" customWidth="1"/>
    <col min="13" max="13" width="5.7109375" style="2" customWidth="1"/>
    <col min="14" max="16384" width="9.140625" style="2"/>
  </cols>
  <sheetData>
    <row r="1" spans="1:13" ht="12" customHeight="1" x14ac:dyDescent="0.2">
      <c r="K1" s="74" t="s">
        <v>173</v>
      </c>
      <c r="L1" s="74"/>
      <c r="M1" s="74"/>
    </row>
    <row r="2" spans="1:13" ht="12" customHeight="1" x14ac:dyDescent="0.2">
      <c r="A2" s="70"/>
      <c r="B2" s="70"/>
      <c r="C2" s="70"/>
      <c r="K2" s="70"/>
      <c r="L2" s="70"/>
      <c r="M2" s="70"/>
    </row>
    <row r="3" spans="1:13" ht="12" customHeight="1" x14ac:dyDescent="0.2">
      <c r="A3" s="75" t="s">
        <v>202</v>
      </c>
      <c r="B3" s="75"/>
      <c r="C3" s="75"/>
      <c r="D3" s="75"/>
      <c r="E3" s="75"/>
      <c r="F3" s="75"/>
      <c r="G3" s="75"/>
      <c r="H3" s="75"/>
      <c r="I3" s="75"/>
      <c r="J3" s="75"/>
      <c r="K3" s="75"/>
      <c r="L3" s="75"/>
      <c r="M3" s="75"/>
    </row>
    <row r="5" spans="1:13" ht="9.75" x14ac:dyDescent="0.2">
      <c r="A5" s="77" t="s">
        <v>0</v>
      </c>
      <c r="B5" s="77" t="s">
        <v>1</v>
      </c>
      <c r="C5" s="77" t="s">
        <v>59</v>
      </c>
      <c r="D5" s="77" t="s">
        <v>2</v>
      </c>
      <c r="E5" s="77" t="s">
        <v>60</v>
      </c>
      <c r="F5" s="77" t="s">
        <v>203</v>
      </c>
      <c r="G5" s="77"/>
      <c r="H5" s="77"/>
      <c r="I5" s="77"/>
      <c r="J5" s="77"/>
      <c r="K5" s="77"/>
      <c r="L5" s="77"/>
      <c r="M5" s="76" t="s">
        <v>110</v>
      </c>
    </row>
    <row r="6" spans="1:13" ht="8.25" x14ac:dyDescent="0.2">
      <c r="A6" s="77"/>
      <c r="B6" s="77"/>
      <c r="C6" s="77"/>
      <c r="D6" s="77"/>
      <c r="E6" s="77"/>
      <c r="F6" s="77" t="s">
        <v>109</v>
      </c>
      <c r="G6" s="76" t="s">
        <v>131</v>
      </c>
      <c r="H6" s="68"/>
      <c r="I6" s="68" t="s">
        <v>130</v>
      </c>
      <c r="J6" s="68"/>
      <c r="K6" s="76" t="s">
        <v>99</v>
      </c>
      <c r="L6" s="3" t="s">
        <v>130</v>
      </c>
      <c r="M6" s="76"/>
    </row>
    <row r="7" spans="1:13" ht="24.75" x14ac:dyDescent="0.2">
      <c r="A7" s="77"/>
      <c r="B7" s="77"/>
      <c r="C7" s="77"/>
      <c r="D7" s="77"/>
      <c r="E7" s="77"/>
      <c r="F7" s="77"/>
      <c r="G7" s="76"/>
      <c r="H7" s="3" t="s">
        <v>128</v>
      </c>
      <c r="I7" s="3" t="s">
        <v>127</v>
      </c>
      <c r="J7" s="3" t="s">
        <v>129</v>
      </c>
      <c r="K7" s="76"/>
      <c r="L7" s="3" t="s">
        <v>164</v>
      </c>
      <c r="M7" s="76"/>
    </row>
    <row r="8" spans="1:13" ht="8.25" x14ac:dyDescent="0.2">
      <c r="A8" s="3" t="s">
        <v>100</v>
      </c>
      <c r="B8" s="3" t="s">
        <v>101</v>
      </c>
      <c r="C8" s="3" t="s">
        <v>102</v>
      </c>
      <c r="D8" s="3" t="s">
        <v>103</v>
      </c>
      <c r="E8" s="3" t="s">
        <v>104</v>
      </c>
      <c r="F8" s="3" t="s">
        <v>105</v>
      </c>
      <c r="G8" s="3" t="s">
        <v>106</v>
      </c>
      <c r="H8" s="3" t="s">
        <v>107</v>
      </c>
      <c r="I8" s="3" t="s">
        <v>108</v>
      </c>
      <c r="J8" s="3" t="s">
        <v>152</v>
      </c>
      <c r="K8" s="3" t="s">
        <v>153</v>
      </c>
      <c r="L8" s="3" t="s">
        <v>154</v>
      </c>
      <c r="M8" s="3" t="s">
        <v>165</v>
      </c>
    </row>
    <row r="9" spans="1:13" s="8" customFormat="1" ht="12" customHeight="1" x14ac:dyDescent="0.2">
      <c r="A9" s="4" t="s">
        <v>55</v>
      </c>
      <c r="B9" s="4"/>
      <c r="C9" s="5"/>
      <c r="D9" s="6" t="s">
        <v>3</v>
      </c>
      <c r="E9" s="7">
        <f>E10+E14+E12</f>
        <v>738409.39</v>
      </c>
      <c r="F9" s="7">
        <f t="shared" ref="F9:L9" si="0">F10+F14+F12</f>
        <v>692227.53</v>
      </c>
      <c r="G9" s="7">
        <f t="shared" si="0"/>
        <v>423528.4</v>
      </c>
      <c r="H9" s="7">
        <f t="shared" si="0"/>
        <v>3588</v>
      </c>
      <c r="I9" s="7">
        <f t="shared" si="0"/>
        <v>0</v>
      </c>
      <c r="J9" s="7">
        <f t="shared" si="0"/>
        <v>0</v>
      </c>
      <c r="K9" s="7">
        <f t="shared" si="0"/>
        <v>268699.13</v>
      </c>
      <c r="L9" s="7">
        <f t="shared" si="0"/>
        <v>0</v>
      </c>
      <c r="M9" s="63">
        <f t="shared" ref="M9:M36" si="1">F9/E9</f>
        <v>0.93745764798576037</v>
      </c>
    </row>
    <row r="10" spans="1:13" s="13" customFormat="1" ht="12" customHeight="1" x14ac:dyDescent="0.2">
      <c r="A10" s="9"/>
      <c r="B10" s="9" t="s">
        <v>56</v>
      </c>
      <c r="C10" s="10"/>
      <c r="D10" s="11" t="s">
        <v>4</v>
      </c>
      <c r="E10" s="12">
        <f t="shared" ref="E10:K10" si="2">E11</f>
        <v>5130</v>
      </c>
      <c r="F10" s="12">
        <f t="shared" si="2"/>
        <v>4999.01</v>
      </c>
      <c r="G10" s="12">
        <f t="shared" si="2"/>
        <v>4999.01</v>
      </c>
      <c r="H10" s="12">
        <f t="shared" si="2"/>
        <v>0</v>
      </c>
      <c r="I10" s="12">
        <f t="shared" si="2"/>
        <v>0</v>
      </c>
      <c r="J10" s="12">
        <f t="shared" si="2"/>
        <v>0</v>
      </c>
      <c r="K10" s="12">
        <f t="shared" si="2"/>
        <v>0</v>
      </c>
      <c r="L10" s="12"/>
      <c r="M10" s="64">
        <f t="shared" si="1"/>
        <v>0.97446588693957115</v>
      </c>
    </row>
    <row r="11" spans="1:13" ht="18" customHeight="1" x14ac:dyDescent="0.2">
      <c r="A11" s="14"/>
      <c r="B11" s="14"/>
      <c r="C11" s="14">
        <v>2850</v>
      </c>
      <c r="D11" s="15" t="s">
        <v>23</v>
      </c>
      <c r="E11" s="16">
        <v>5130</v>
      </c>
      <c r="F11" s="16">
        <f>G11+K11</f>
        <v>4999.01</v>
      </c>
      <c r="G11" s="16">
        <v>4999.01</v>
      </c>
      <c r="H11" s="16"/>
      <c r="I11" s="16"/>
      <c r="J11" s="16"/>
      <c r="K11" s="16">
        <v>0</v>
      </c>
      <c r="L11" s="16"/>
      <c r="M11" s="65">
        <f t="shared" si="1"/>
        <v>0.97446588693957115</v>
      </c>
    </row>
    <row r="12" spans="1:13" ht="11.25" customHeight="1" x14ac:dyDescent="0.2">
      <c r="A12" s="14"/>
      <c r="B12" s="9" t="s">
        <v>190</v>
      </c>
      <c r="C12" s="14"/>
      <c r="D12" s="66" t="s">
        <v>189</v>
      </c>
      <c r="E12" s="16">
        <f>E13</f>
        <v>314750</v>
      </c>
      <c r="F12" s="16">
        <f t="shared" ref="F12:F15" si="3">G12+K12</f>
        <v>268699.13</v>
      </c>
      <c r="G12" s="16">
        <f t="shared" ref="G12:L12" si="4">G13</f>
        <v>0</v>
      </c>
      <c r="H12" s="16">
        <f t="shared" si="4"/>
        <v>0</v>
      </c>
      <c r="I12" s="16">
        <f t="shared" si="4"/>
        <v>0</v>
      </c>
      <c r="J12" s="16">
        <f t="shared" si="4"/>
        <v>0</v>
      </c>
      <c r="K12" s="16">
        <f t="shared" si="4"/>
        <v>268699.13</v>
      </c>
      <c r="L12" s="16">
        <f t="shared" si="4"/>
        <v>0</v>
      </c>
      <c r="M12" s="65">
        <f t="shared" si="1"/>
        <v>0.85369064336775224</v>
      </c>
    </row>
    <row r="13" spans="1:13" ht="11.25" customHeight="1" x14ac:dyDescent="0.2">
      <c r="A13" s="14"/>
      <c r="B13" s="14"/>
      <c r="C13" s="14">
        <v>6050</v>
      </c>
      <c r="D13" s="15" t="s">
        <v>64</v>
      </c>
      <c r="E13" s="16">
        <v>314750</v>
      </c>
      <c r="F13" s="16">
        <f t="shared" si="3"/>
        <v>268699.13</v>
      </c>
      <c r="G13" s="16"/>
      <c r="H13" s="16"/>
      <c r="I13" s="16"/>
      <c r="J13" s="16"/>
      <c r="K13" s="16">
        <v>268699.13</v>
      </c>
      <c r="L13" s="16"/>
      <c r="M13" s="65">
        <f t="shared" si="1"/>
        <v>0.85369064336775224</v>
      </c>
    </row>
    <row r="14" spans="1:13" ht="11.25" customHeight="1" x14ac:dyDescent="0.2">
      <c r="A14" s="14"/>
      <c r="B14" s="17" t="s">
        <v>81</v>
      </c>
      <c r="C14" s="14"/>
      <c r="D14" s="15" t="s">
        <v>5</v>
      </c>
      <c r="E14" s="16">
        <f>SUM(E15:E20)</f>
        <v>418529.39</v>
      </c>
      <c r="F14" s="16">
        <f t="shared" si="3"/>
        <v>418529.39</v>
      </c>
      <c r="G14" s="16">
        <f t="shared" ref="G14:K14" si="5">SUM(G15:G20)</f>
        <v>418529.39</v>
      </c>
      <c r="H14" s="16">
        <f t="shared" si="5"/>
        <v>3588</v>
      </c>
      <c r="I14" s="16">
        <f t="shared" si="5"/>
        <v>0</v>
      </c>
      <c r="J14" s="16">
        <f t="shared" si="5"/>
        <v>0</v>
      </c>
      <c r="K14" s="16">
        <f t="shared" si="5"/>
        <v>0</v>
      </c>
      <c r="L14" s="16"/>
      <c r="M14" s="65">
        <f t="shared" si="1"/>
        <v>1</v>
      </c>
    </row>
    <row r="15" spans="1:13" ht="11.25" customHeight="1" x14ac:dyDescent="0.2">
      <c r="A15" s="14"/>
      <c r="B15" s="17"/>
      <c r="C15" s="14">
        <v>4010</v>
      </c>
      <c r="D15" s="15" t="s">
        <v>83</v>
      </c>
      <c r="E15" s="16">
        <v>3000</v>
      </c>
      <c r="F15" s="16">
        <f t="shared" si="3"/>
        <v>3000</v>
      </c>
      <c r="G15" s="16">
        <f>H15</f>
        <v>3000</v>
      </c>
      <c r="H15" s="16">
        <v>3000</v>
      </c>
      <c r="I15" s="16"/>
      <c r="J15" s="16"/>
      <c r="K15" s="16"/>
      <c r="L15" s="16"/>
      <c r="M15" s="65">
        <f t="shared" si="1"/>
        <v>1</v>
      </c>
    </row>
    <row r="16" spans="1:13" ht="12" customHeight="1" x14ac:dyDescent="0.2">
      <c r="A16" s="14"/>
      <c r="B16" s="14"/>
      <c r="C16" s="14">
        <v>4110</v>
      </c>
      <c r="D16" s="15" t="s">
        <v>14</v>
      </c>
      <c r="E16" s="16">
        <v>514.5</v>
      </c>
      <c r="F16" s="12">
        <f t="shared" ref="F16:F20" si="6">G16+K16</f>
        <v>514.5</v>
      </c>
      <c r="G16" s="16">
        <f>H16</f>
        <v>514.5</v>
      </c>
      <c r="H16" s="16">
        <v>514.5</v>
      </c>
      <c r="I16" s="16"/>
      <c r="J16" s="16"/>
      <c r="K16" s="16">
        <v>0</v>
      </c>
      <c r="L16" s="16"/>
      <c r="M16" s="65">
        <f>F16/E16</f>
        <v>1</v>
      </c>
    </row>
    <row r="17" spans="1:13" ht="12" customHeight="1" x14ac:dyDescent="0.2">
      <c r="A17" s="14"/>
      <c r="B17" s="14"/>
      <c r="C17" s="14">
        <v>4120</v>
      </c>
      <c r="D17" s="15" t="s">
        <v>15</v>
      </c>
      <c r="E17" s="16">
        <v>73.5</v>
      </c>
      <c r="F17" s="12">
        <f t="shared" si="6"/>
        <v>73.5</v>
      </c>
      <c r="G17" s="16">
        <f>H17</f>
        <v>73.5</v>
      </c>
      <c r="H17" s="16">
        <v>73.5</v>
      </c>
      <c r="I17" s="16"/>
      <c r="J17" s="16"/>
      <c r="K17" s="16">
        <v>0</v>
      </c>
      <c r="L17" s="16"/>
      <c r="M17" s="65">
        <f>F17/E17</f>
        <v>1</v>
      </c>
    </row>
    <row r="18" spans="1:13" ht="12" customHeight="1" x14ac:dyDescent="0.2">
      <c r="A18" s="14"/>
      <c r="B18" s="17"/>
      <c r="C18" s="14">
        <v>4210</v>
      </c>
      <c r="D18" s="58" t="s">
        <v>16</v>
      </c>
      <c r="E18" s="16">
        <v>2700</v>
      </c>
      <c r="F18" s="16">
        <f t="shared" si="6"/>
        <v>2700</v>
      </c>
      <c r="G18" s="16">
        <v>2700</v>
      </c>
      <c r="H18" s="16"/>
      <c r="I18" s="16"/>
      <c r="J18" s="16"/>
      <c r="K18" s="16"/>
      <c r="L18" s="16"/>
      <c r="M18" s="65">
        <f t="shared" si="1"/>
        <v>1</v>
      </c>
    </row>
    <row r="19" spans="1:13" ht="12" customHeight="1" x14ac:dyDescent="0.2">
      <c r="A19" s="14"/>
      <c r="B19" s="17"/>
      <c r="C19" s="14">
        <v>4300</v>
      </c>
      <c r="D19" s="15" t="s">
        <v>9</v>
      </c>
      <c r="E19" s="16">
        <v>1918.46</v>
      </c>
      <c r="F19" s="16">
        <f t="shared" si="6"/>
        <v>1918.46</v>
      </c>
      <c r="G19" s="16">
        <v>1918.46</v>
      </c>
      <c r="H19" s="16"/>
      <c r="I19" s="16"/>
      <c r="J19" s="16"/>
      <c r="K19" s="16">
        <v>0</v>
      </c>
      <c r="L19" s="16"/>
      <c r="M19" s="65">
        <f t="shared" si="1"/>
        <v>1</v>
      </c>
    </row>
    <row r="20" spans="1:13" ht="12" customHeight="1" x14ac:dyDescent="0.2">
      <c r="A20" s="14"/>
      <c r="B20" s="17"/>
      <c r="C20" s="14">
        <v>4430</v>
      </c>
      <c r="D20" s="15" t="s">
        <v>82</v>
      </c>
      <c r="E20" s="16">
        <v>410322.93</v>
      </c>
      <c r="F20" s="16">
        <f t="shared" si="6"/>
        <v>410322.93</v>
      </c>
      <c r="G20" s="16">
        <v>410322.93</v>
      </c>
      <c r="H20" s="16"/>
      <c r="I20" s="16"/>
      <c r="J20" s="16"/>
      <c r="K20" s="16">
        <v>0</v>
      </c>
      <c r="L20" s="16"/>
      <c r="M20" s="65">
        <f t="shared" si="1"/>
        <v>1</v>
      </c>
    </row>
    <row r="21" spans="1:13" s="8" customFormat="1" ht="12" customHeight="1" x14ac:dyDescent="0.2">
      <c r="A21" s="5">
        <v>600</v>
      </c>
      <c r="B21" s="18"/>
      <c r="C21" s="5"/>
      <c r="D21" s="6" t="s">
        <v>7</v>
      </c>
      <c r="E21" s="7">
        <f>E27+E22+E25</f>
        <v>978619</v>
      </c>
      <c r="F21" s="7">
        <f t="shared" ref="F21:L21" si="7">F27+F22+F25</f>
        <v>895946.26</v>
      </c>
      <c r="G21" s="7">
        <f t="shared" si="7"/>
        <v>112315.48000000001</v>
      </c>
      <c r="H21" s="7">
        <f t="shared" si="7"/>
        <v>3091.44</v>
      </c>
      <c r="I21" s="7">
        <f t="shared" si="7"/>
        <v>0</v>
      </c>
      <c r="J21" s="7">
        <f t="shared" si="7"/>
        <v>28897.19</v>
      </c>
      <c r="K21" s="7">
        <f t="shared" si="7"/>
        <v>783630.78</v>
      </c>
      <c r="L21" s="7">
        <f t="shared" si="7"/>
        <v>0</v>
      </c>
      <c r="M21" s="63">
        <f t="shared" si="1"/>
        <v>0.91552101481781978</v>
      </c>
    </row>
    <row r="22" spans="1:13" s="8" customFormat="1" ht="12" customHeight="1" x14ac:dyDescent="0.2">
      <c r="A22" s="10"/>
      <c r="B22" s="10">
        <v>60004</v>
      </c>
      <c r="C22" s="10"/>
      <c r="D22" s="11" t="s">
        <v>181</v>
      </c>
      <c r="E22" s="12">
        <f>E23+E24</f>
        <v>53080</v>
      </c>
      <c r="F22" s="12">
        <f t="shared" ref="F22:L22" si="8">F23+F24</f>
        <v>31477.19</v>
      </c>
      <c r="G22" s="12">
        <f t="shared" si="8"/>
        <v>31477.19</v>
      </c>
      <c r="H22" s="12">
        <f t="shared" si="8"/>
        <v>0</v>
      </c>
      <c r="I22" s="12">
        <f t="shared" si="8"/>
        <v>0</v>
      </c>
      <c r="J22" s="12">
        <f t="shared" si="8"/>
        <v>28897.19</v>
      </c>
      <c r="K22" s="12">
        <f t="shared" si="8"/>
        <v>0</v>
      </c>
      <c r="L22" s="12">
        <f t="shared" si="8"/>
        <v>0</v>
      </c>
      <c r="M22" s="65">
        <f t="shared" si="1"/>
        <v>0.59301412961567446</v>
      </c>
    </row>
    <row r="23" spans="1:13" ht="24.75" x14ac:dyDescent="0.2">
      <c r="A23" s="14"/>
      <c r="B23" s="14"/>
      <c r="C23" s="14">
        <v>2710</v>
      </c>
      <c r="D23" s="15" t="s">
        <v>182</v>
      </c>
      <c r="E23" s="16">
        <v>50380</v>
      </c>
      <c r="F23" s="12">
        <f>G23+K23</f>
        <v>28897.19</v>
      </c>
      <c r="G23" s="16">
        <f>J23</f>
        <v>28897.19</v>
      </c>
      <c r="H23" s="16"/>
      <c r="I23" s="16"/>
      <c r="J23" s="16">
        <v>28897.19</v>
      </c>
      <c r="K23" s="16">
        <v>0</v>
      </c>
      <c r="L23" s="16"/>
      <c r="M23" s="65">
        <f>F23/E23</f>
        <v>0.57358455736403335</v>
      </c>
    </row>
    <row r="24" spans="1:13" ht="12" customHeight="1" x14ac:dyDescent="0.2">
      <c r="A24" s="14"/>
      <c r="B24" s="17"/>
      <c r="C24" s="14">
        <v>4300</v>
      </c>
      <c r="D24" s="15" t="s">
        <v>9</v>
      </c>
      <c r="E24" s="16">
        <v>2700</v>
      </c>
      <c r="F24" s="16">
        <f t="shared" ref="F24" si="9">G24+K24</f>
        <v>2580</v>
      </c>
      <c r="G24" s="16">
        <v>2580</v>
      </c>
      <c r="H24" s="16"/>
      <c r="I24" s="16"/>
      <c r="J24" s="16"/>
      <c r="K24" s="16">
        <v>0</v>
      </c>
      <c r="L24" s="16"/>
      <c r="M24" s="65">
        <f t="shared" ref="M24:M26" si="10">F24/E24</f>
        <v>0.9555555555555556</v>
      </c>
    </row>
    <row r="25" spans="1:13" s="8" customFormat="1" ht="12" customHeight="1" x14ac:dyDescent="0.2">
      <c r="A25" s="10"/>
      <c r="B25" s="10">
        <v>60014</v>
      </c>
      <c r="C25" s="10"/>
      <c r="D25" s="11" t="s">
        <v>207</v>
      </c>
      <c r="E25" s="12">
        <f>E26</f>
        <v>168004</v>
      </c>
      <c r="F25" s="12">
        <f t="shared" ref="F25:L25" si="11">F26</f>
        <v>158003.48000000001</v>
      </c>
      <c r="G25" s="12">
        <f t="shared" si="11"/>
        <v>0</v>
      </c>
      <c r="H25" s="12">
        <f t="shared" si="11"/>
        <v>0</v>
      </c>
      <c r="I25" s="12">
        <f t="shared" si="11"/>
        <v>0</v>
      </c>
      <c r="J25" s="12">
        <f t="shared" si="11"/>
        <v>0</v>
      </c>
      <c r="K25" s="12">
        <f t="shared" si="11"/>
        <v>158003.48000000001</v>
      </c>
      <c r="L25" s="12">
        <f t="shared" si="11"/>
        <v>0</v>
      </c>
      <c r="M25" s="65">
        <f t="shared" si="10"/>
        <v>0.94047451251160696</v>
      </c>
    </row>
    <row r="26" spans="1:13" ht="12" customHeight="1" x14ac:dyDescent="0.2">
      <c r="A26" s="14"/>
      <c r="B26" s="14"/>
      <c r="C26" s="14">
        <v>6050</v>
      </c>
      <c r="D26" s="15" t="s">
        <v>64</v>
      </c>
      <c r="E26" s="16">
        <v>168004</v>
      </c>
      <c r="F26" s="12">
        <f t="shared" ref="F26" si="12">G26+K26</f>
        <v>158003.48000000001</v>
      </c>
      <c r="G26" s="16">
        <v>0</v>
      </c>
      <c r="H26" s="16"/>
      <c r="I26" s="16"/>
      <c r="J26" s="16"/>
      <c r="K26" s="16">
        <v>158003.48000000001</v>
      </c>
      <c r="L26" s="16"/>
      <c r="M26" s="65">
        <f t="shared" si="10"/>
        <v>0.94047451251160696</v>
      </c>
    </row>
    <row r="27" spans="1:13" ht="12" customHeight="1" x14ac:dyDescent="0.2">
      <c r="A27" s="14"/>
      <c r="B27" s="14">
        <v>60016</v>
      </c>
      <c r="C27" s="14"/>
      <c r="D27" s="15" t="s">
        <v>65</v>
      </c>
      <c r="E27" s="16">
        <f>SUM(E28:E32)</f>
        <v>757535</v>
      </c>
      <c r="F27" s="12">
        <f>G27+K27</f>
        <v>706465.59000000008</v>
      </c>
      <c r="G27" s="16">
        <f t="shared" ref="G27:L27" si="13">SUM(G28:G32)</f>
        <v>80838.290000000008</v>
      </c>
      <c r="H27" s="16">
        <f t="shared" si="13"/>
        <v>3091.44</v>
      </c>
      <c r="I27" s="16">
        <f t="shared" si="13"/>
        <v>0</v>
      </c>
      <c r="J27" s="16">
        <f t="shared" si="13"/>
        <v>0</v>
      </c>
      <c r="K27" s="16">
        <f t="shared" si="13"/>
        <v>625627.30000000005</v>
      </c>
      <c r="L27" s="16">
        <f t="shared" si="13"/>
        <v>0</v>
      </c>
      <c r="M27" s="65">
        <f t="shared" si="1"/>
        <v>0.93258475185965017</v>
      </c>
    </row>
    <row r="28" spans="1:13" ht="12" customHeight="1" x14ac:dyDescent="0.2">
      <c r="A28" s="14"/>
      <c r="B28" s="14"/>
      <c r="C28" s="14">
        <v>4110</v>
      </c>
      <c r="D28" s="15" t="s">
        <v>14</v>
      </c>
      <c r="E28" s="16">
        <v>1000</v>
      </c>
      <c r="F28" s="12">
        <f t="shared" ref="F28:F32" si="14">G28+K28</f>
        <v>451.44</v>
      </c>
      <c r="G28" s="16">
        <f>H28</f>
        <v>451.44</v>
      </c>
      <c r="H28" s="16">
        <v>451.44</v>
      </c>
      <c r="I28" s="16"/>
      <c r="J28" s="16"/>
      <c r="K28" s="16">
        <v>0</v>
      </c>
      <c r="L28" s="16"/>
      <c r="M28" s="65">
        <f t="shared" si="1"/>
        <v>0.45144000000000001</v>
      </c>
    </row>
    <row r="29" spans="1:13" ht="12" customHeight="1" x14ac:dyDescent="0.2">
      <c r="A29" s="14"/>
      <c r="B29" s="14"/>
      <c r="C29" s="14">
        <v>4170</v>
      </c>
      <c r="D29" s="15" t="s">
        <v>72</v>
      </c>
      <c r="E29" s="16">
        <v>7000</v>
      </c>
      <c r="F29" s="12">
        <f t="shared" si="14"/>
        <v>2640</v>
      </c>
      <c r="G29" s="16">
        <f>H29</f>
        <v>2640</v>
      </c>
      <c r="H29" s="16">
        <v>2640</v>
      </c>
      <c r="I29" s="16"/>
      <c r="J29" s="16"/>
      <c r="K29" s="16">
        <v>0</v>
      </c>
      <c r="L29" s="16"/>
      <c r="M29" s="65">
        <f t="shared" si="1"/>
        <v>0.37714285714285717</v>
      </c>
    </row>
    <row r="30" spans="1:13" ht="12" customHeight="1" x14ac:dyDescent="0.2">
      <c r="A30" s="14"/>
      <c r="B30" s="14"/>
      <c r="C30" s="14">
        <v>4270</v>
      </c>
      <c r="D30" s="15" t="s">
        <v>8</v>
      </c>
      <c r="E30" s="16">
        <v>57774</v>
      </c>
      <c r="F30" s="12">
        <f t="shared" si="14"/>
        <v>38490.78</v>
      </c>
      <c r="G30" s="16">
        <v>38490.78</v>
      </c>
      <c r="H30" s="16"/>
      <c r="I30" s="16"/>
      <c r="J30" s="16"/>
      <c r="K30" s="16">
        <v>0</v>
      </c>
      <c r="L30" s="16"/>
      <c r="M30" s="65">
        <f t="shared" si="1"/>
        <v>0.66623013812441578</v>
      </c>
    </row>
    <row r="31" spans="1:13" ht="12" customHeight="1" x14ac:dyDescent="0.2">
      <c r="A31" s="14"/>
      <c r="B31" s="14"/>
      <c r="C31" s="14">
        <v>4300</v>
      </c>
      <c r="D31" s="15" t="s">
        <v>9</v>
      </c>
      <c r="E31" s="16">
        <v>44250</v>
      </c>
      <c r="F31" s="12">
        <f t="shared" si="14"/>
        <v>39256.07</v>
      </c>
      <c r="G31" s="16">
        <v>39256.07</v>
      </c>
      <c r="H31" s="16"/>
      <c r="I31" s="16"/>
      <c r="J31" s="16"/>
      <c r="K31" s="16">
        <v>0</v>
      </c>
      <c r="L31" s="16"/>
      <c r="M31" s="65">
        <f t="shared" si="1"/>
        <v>0.88714282485875706</v>
      </c>
    </row>
    <row r="32" spans="1:13" ht="12" customHeight="1" x14ac:dyDescent="0.2">
      <c r="A32" s="14"/>
      <c r="B32" s="14"/>
      <c r="C32" s="14">
        <v>6050</v>
      </c>
      <c r="D32" s="15" t="s">
        <v>64</v>
      </c>
      <c r="E32" s="16">
        <v>647511</v>
      </c>
      <c r="F32" s="12">
        <f t="shared" si="14"/>
        <v>625627.30000000005</v>
      </c>
      <c r="G32" s="16">
        <v>0</v>
      </c>
      <c r="H32" s="16"/>
      <c r="I32" s="16"/>
      <c r="J32" s="16"/>
      <c r="K32" s="16">
        <v>625627.30000000005</v>
      </c>
      <c r="L32" s="16"/>
      <c r="M32" s="65">
        <f t="shared" si="1"/>
        <v>0.96620335407429381</v>
      </c>
    </row>
    <row r="33" spans="1:13" s="8" customFormat="1" ht="12" customHeight="1" x14ac:dyDescent="0.2">
      <c r="A33" s="5">
        <v>700</v>
      </c>
      <c r="B33" s="5"/>
      <c r="C33" s="5"/>
      <c r="D33" s="6" t="s">
        <v>10</v>
      </c>
      <c r="E33" s="7">
        <f t="shared" ref="E33:L33" si="15">E34+E42</f>
        <v>244940</v>
      </c>
      <c r="F33" s="7">
        <f t="shared" si="15"/>
        <v>188831.71</v>
      </c>
      <c r="G33" s="7">
        <f t="shared" si="15"/>
        <v>188831.71</v>
      </c>
      <c r="H33" s="7">
        <f t="shared" si="15"/>
        <v>0</v>
      </c>
      <c r="I33" s="7">
        <f t="shared" si="15"/>
        <v>0</v>
      </c>
      <c r="J33" s="7">
        <f t="shared" si="15"/>
        <v>0</v>
      </c>
      <c r="K33" s="7">
        <f t="shared" si="15"/>
        <v>0</v>
      </c>
      <c r="L33" s="7">
        <f t="shared" si="15"/>
        <v>0</v>
      </c>
      <c r="M33" s="63">
        <f t="shared" si="1"/>
        <v>0.7709304727688413</v>
      </c>
    </row>
    <row r="34" spans="1:13" ht="12" customHeight="1" x14ac:dyDescent="0.2">
      <c r="A34" s="14"/>
      <c r="B34" s="14">
        <v>70005</v>
      </c>
      <c r="C34" s="14"/>
      <c r="D34" s="15" t="s">
        <v>11</v>
      </c>
      <c r="E34" s="16">
        <f t="shared" ref="E34:L34" si="16">SUM(E35:E41)</f>
        <v>111940</v>
      </c>
      <c r="F34" s="16">
        <f t="shared" si="16"/>
        <v>89294.69</v>
      </c>
      <c r="G34" s="16">
        <f t="shared" si="16"/>
        <v>89294.69</v>
      </c>
      <c r="H34" s="16">
        <f t="shared" si="16"/>
        <v>0</v>
      </c>
      <c r="I34" s="16">
        <f t="shared" si="16"/>
        <v>0</v>
      </c>
      <c r="J34" s="16">
        <f t="shared" si="16"/>
        <v>0</v>
      </c>
      <c r="K34" s="16">
        <f t="shared" si="16"/>
        <v>0</v>
      </c>
      <c r="L34" s="16">
        <f t="shared" si="16"/>
        <v>0</v>
      </c>
      <c r="M34" s="67">
        <f t="shared" si="1"/>
        <v>0.79770135787028762</v>
      </c>
    </row>
    <row r="35" spans="1:13" ht="12" customHeight="1" x14ac:dyDescent="0.2">
      <c r="A35" s="14"/>
      <c r="B35" s="14"/>
      <c r="C35" s="14">
        <v>4260</v>
      </c>
      <c r="D35" s="58" t="s">
        <v>21</v>
      </c>
      <c r="E35" s="59">
        <v>45000</v>
      </c>
      <c r="F35" s="16">
        <f t="shared" ref="F35:F41" si="17">G35+K35</f>
        <v>40127.11</v>
      </c>
      <c r="G35" s="16">
        <v>40127.11</v>
      </c>
      <c r="H35" s="16"/>
      <c r="I35" s="16"/>
      <c r="J35" s="16"/>
      <c r="K35" s="16"/>
      <c r="L35" s="16"/>
      <c r="M35" s="67">
        <f t="shared" si="1"/>
        <v>0.89171355555555554</v>
      </c>
    </row>
    <row r="36" spans="1:13" ht="12" customHeight="1" x14ac:dyDescent="0.2">
      <c r="A36" s="14"/>
      <c r="B36" s="14"/>
      <c r="C36" s="14">
        <v>4270</v>
      </c>
      <c r="D36" s="58" t="s">
        <v>8</v>
      </c>
      <c r="E36" s="59">
        <v>9670</v>
      </c>
      <c r="F36" s="16">
        <f t="shared" si="17"/>
        <v>0</v>
      </c>
      <c r="G36" s="16">
        <v>0</v>
      </c>
      <c r="H36" s="16"/>
      <c r="I36" s="16"/>
      <c r="J36" s="16"/>
      <c r="K36" s="16"/>
      <c r="L36" s="16"/>
      <c r="M36" s="67">
        <f t="shared" si="1"/>
        <v>0</v>
      </c>
    </row>
    <row r="37" spans="1:13" ht="12" customHeight="1" x14ac:dyDescent="0.2">
      <c r="A37" s="14"/>
      <c r="B37" s="14"/>
      <c r="C37" s="14">
        <v>4300</v>
      </c>
      <c r="D37" s="58" t="s">
        <v>9</v>
      </c>
      <c r="E37" s="59">
        <v>46000</v>
      </c>
      <c r="F37" s="16">
        <f t="shared" si="17"/>
        <v>41732.080000000002</v>
      </c>
      <c r="G37" s="16">
        <v>41732.080000000002</v>
      </c>
      <c r="H37" s="16"/>
      <c r="I37" s="16"/>
      <c r="J37" s="16"/>
      <c r="K37" s="16"/>
      <c r="L37" s="16"/>
      <c r="M37" s="67">
        <f t="shared" ref="M37:M78" si="18">F37/E37</f>
        <v>0.90721913043478264</v>
      </c>
    </row>
    <row r="38" spans="1:13" ht="16.5" x14ac:dyDescent="0.2">
      <c r="A38" s="14"/>
      <c r="B38" s="14"/>
      <c r="C38" s="14">
        <v>4390</v>
      </c>
      <c r="D38" s="58" t="s">
        <v>123</v>
      </c>
      <c r="E38" s="59">
        <v>10000</v>
      </c>
      <c r="F38" s="16">
        <f t="shared" si="17"/>
        <v>7096.5</v>
      </c>
      <c r="G38" s="16">
        <v>7096.5</v>
      </c>
      <c r="H38" s="16"/>
      <c r="I38" s="16"/>
      <c r="J38" s="16"/>
      <c r="K38" s="16"/>
      <c r="L38" s="16"/>
      <c r="M38" s="67">
        <f t="shared" si="18"/>
        <v>0.70965</v>
      </c>
    </row>
    <row r="39" spans="1:13" ht="12" customHeight="1" x14ac:dyDescent="0.2">
      <c r="A39" s="14"/>
      <c r="B39" s="14"/>
      <c r="C39" s="14">
        <v>4430</v>
      </c>
      <c r="D39" s="58" t="s">
        <v>6</v>
      </c>
      <c r="E39" s="59">
        <v>200</v>
      </c>
      <c r="F39" s="16">
        <f t="shared" si="17"/>
        <v>158</v>
      </c>
      <c r="G39" s="16">
        <v>158</v>
      </c>
      <c r="H39" s="16"/>
      <c r="I39" s="16"/>
      <c r="J39" s="16"/>
      <c r="K39" s="16"/>
      <c r="L39" s="16"/>
      <c r="M39" s="67">
        <f t="shared" si="18"/>
        <v>0.79</v>
      </c>
    </row>
    <row r="40" spans="1:13" ht="12" customHeight="1" x14ac:dyDescent="0.2">
      <c r="A40" s="14"/>
      <c r="B40" s="14"/>
      <c r="C40" s="14">
        <v>4480</v>
      </c>
      <c r="D40" s="58" t="s">
        <v>97</v>
      </c>
      <c r="E40" s="59">
        <v>885</v>
      </c>
      <c r="F40" s="16">
        <f t="shared" si="17"/>
        <v>0</v>
      </c>
      <c r="G40" s="16">
        <v>0</v>
      </c>
      <c r="H40" s="16"/>
      <c r="I40" s="16"/>
      <c r="J40" s="16"/>
      <c r="K40" s="16"/>
      <c r="L40" s="16"/>
      <c r="M40" s="67">
        <f t="shared" si="18"/>
        <v>0</v>
      </c>
    </row>
    <row r="41" spans="1:13" ht="16.5" x14ac:dyDescent="0.2">
      <c r="A41" s="14"/>
      <c r="B41" s="14"/>
      <c r="C41" s="14">
        <v>4500</v>
      </c>
      <c r="D41" s="58" t="s">
        <v>133</v>
      </c>
      <c r="E41" s="59">
        <v>185</v>
      </c>
      <c r="F41" s="16">
        <f t="shared" si="17"/>
        <v>181</v>
      </c>
      <c r="G41" s="16">
        <v>181</v>
      </c>
      <c r="H41" s="16"/>
      <c r="I41" s="16"/>
      <c r="J41" s="16"/>
      <c r="K41" s="16"/>
      <c r="L41" s="16"/>
      <c r="M41" s="67">
        <f t="shared" si="18"/>
        <v>0.97837837837837838</v>
      </c>
    </row>
    <row r="42" spans="1:13" ht="12" customHeight="1" x14ac:dyDescent="0.2">
      <c r="A42" s="14"/>
      <c r="B42" s="14">
        <v>70007</v>
      </c>
      <c r="C42" s="14"/>
      <c r="D42" s="15" t="s">
        <v>183</v>
      </c>
      <c r="E42" s="16">
        <f t="shared" ref="E42:L42" si="19">SUM(E43:E46)</f>
        <v>133000</v>
      </c>
      <c r="F42" s="16">
        <f t="shared" si="19"/>
        <v>99537.01999999999</v>
      </c>
      <c r="G42" s="16">
        <f t="shared" si="19"/>
        <v>99537.01999999999</v>
      </c>
      <c r="H42" s="16">
        <f t="shared" si="19"/>
        <v>0</v>
      </c>
      <c r="I42" s="16">
        <f t="shared" si="19"/>
        <v>0</v>
      </c>
      <c r="J42" s="16">
        <f t="shared" si="19"/>
        <v>0</v>
      </c>
      <c r="K42" s="16">
        <f t="shared" si="19"/>
        <v>0</v>
      </c>
      <c r="L42" s="16">
        <f t="shared" si="19"/>
        <v>0</v>
      </c>
      <c r="M42" s="67">
        <f t="shared" si="18"/>
        <v>0.74839864661654132</v>
      </c>
    </row>
    <row r="43" spans="1:13" ht="12" customHeight="1" x14ac:dyDescent="0.2">
      <c r="A43" s="14"/>
      <c r="B43" s="14"/>
      <c r="C43" s="14">
        <v>4260</v>
      </c>
      <c r="D43" s="58" t="s">
        <v>21</v>
      </c>
      <c r="E43" s="59">
        <v>15000</v>
      </c>
      <c r="F43" s="16">
        <f t="shared" ref="F43:F46" si="20">G43+K43</f>
        <v>5983.94</v>
      </c>
      <c r="G43" s="16">
        <v>5983.94</v>
      </c>
      <c r="H43" s="16"/>
      <c r="I43" s="16"/>
      <c r="J43" s="16"/>
      <c r="K43" s="16"/>
      <c r="L43" s="16"/>
      <c r="M43" s="67">
        <f t="shared" si="18"/>
        <v>0.3989293333333333</v>
      </c>
    </row>
    <row r="44" spans="1:13" ht="12" customHeight="1" x14ac:dyDescent="0.2">
      <c r="A44" s="14"/>
      <c r="B44" s="14"/>
      <c r="C44" s="14">
        <v>4270</v>
      </c>
      <c r="D44" s="58" t="s">
        <v>8</v>
      </c>
      <c r="E44" s="59">
        <v>38000</v>
      </c>
      <c r="F44" s="16">
        <f t="shared" si="20"/>
        <v>19654.46</v>
      </c>
      <c r="G44" s="16">
        <v>19654.46</v>
      </c>
      <c r="H44" s="16"/>
      <c r="I44" s="16"/>
      <c r="J44" s="16"/>
      <c r="K44" s="16"/>
      <c r="L44" s="16"/>
      <c r="M44" s="67">
        <f t="shared" si="18"/>
        <v>0.51722263157894732</v>
      </c>
    </row>
    <row r="45" spans="1:13" ht="12" customHeight="1" x14ac:dyDescent="0.2">
      <c r="A45" s="14"/>
      <c r="B45" s="14"/>
      <c r="C45" s="14">
        <v>4300</v>
      </c>
      <c r="D45" s="58" t="s">
        <v>9</v>
      </c>
      <c r="E45" s="59">
        <v>20000</v>
      </c>
      <c r="F45" s="16">
        <f t="shared" si="20"/>
        <v>17752.91</v>
      </c>
      <c r="G45" s="16">
        <v>17752.91</v>
      </c>
      <c r="H45" s="16"/>
      <c r="I45" s="16"/>
      <c r="J45" s="16"/>
      <c r="K45" s="16"/>
      <c r="L45" s="16"/>
      <c r="M45" s="67">
        <f>F45/E45</f>
        <v>0.88764549999999998</v>
      </c>
    </row>
    <row r="46" spans="1:13" ht="16.5" x14ac:dyDescent="0.2">
      <c r="A46" s="14"/>
      <c r="B46" s="14"/>
      <c r="C46" s="14">
        <v>4400</v>
      </c>
      <c r="D46" s="58" t="s">
        <v>132</v>
      </c>
      <c r="E46" s="59">
        <v>60000</v>
      </c>
      <c r="F46" s="16">
        <f t="shared" si="20"/>
        <v>56145.71</v>
      </c>
      <c r="G46" s="16">
        <v>56145.71</v>
      </c>
      <c r="H46" s="16"/>
      <c r="I46" s="16"/>
      <c r="J46" s="16"/>
      <c r="K46" s="16"/>
      <c r="L46" s="16"/>
      <c r="M46" s="67">
        <f>F46/E46</f>
        <v>0.93576183333333329</v>
      </c>
    </row>
    <row r="47" spans="1:13" s="8" customFormat="1" ht="12" customHeight="1" x14ac:dyDescent="0.2">
      <c r="A47" s="5">
        <v>710</v>
      </c>
      <c r="B47" s="5"/>
      <c r="C47" s="5"/>
      <c r="D47" s="6" t="s">
        <v>12</v>
      </c>
      <c r="E47" s="7">
        <f t="shared" ref="E47:K47" si="21">E48+E51</f>
        <v>199402</v>
      </c>
      <c r="F47" s="7">
        <f t="shared" si="21"/>
        <v>190393.45</v>
      </c>
      <c r="G47" s="7">
        <f t="shared" si="21"/>
        <v>190393.45</v>
      </c>
      <c r="H47" s="7">
        <f t="shared" si="21"/>
        <v>10949.2</v>
      </c>
      <c r="I47" s="7">
        <f t="shared" si="21"/>
        <v>0</v>
      </c>
      <c r="J47" s="7">
        <f t="shared" si="21"/>
        <v>0</v>
      </c>
      <c r="K47" s="7">
        <f t="shared" si="21"/>
        <v>0</v>
      </c>
      <c r="L47" s="7"/>
      <c r="M47" s="63">
        <f t="shared" si="18"/>
        <v>0.95482216828316668</v>
      </c>
    </row>
    <row r="48" spans="1:13" s="22" customFormat="1" ht="12" customHeight="1" x14ac:dyDescent="0.2">
      <c r="A48" s="58"/>
      <c r="B48" s="57">
        <v>71004</v>
      </c>
      <c r="C48" s="57"/>
      <c r="D48" s="58" t="s">
        <v>134</v>
      </c>
      <c r="E48" s="59">
        <f t="shared" ref="E48:L48" si="22">SUM(E49:E50)</f>
        <v>147000</v>
      </c>
      <c r="F48" s="59">
        <f t="shared" si="22"/>
        <v>140232.07</v>
      </c>
      <c r="G48" s="59">
        <f t="shared" si="22"/>
        <v>140232.07</v>
      </c>
      <c r="H48" s="59">
        <f t="shared" si="22"/>
        <v>10949.2</v>
      </c>
      <c r="I48" s="59">
        <f t="shared" si="22"/>
        <v>0</v>
      </c>
      <c r="J48" s="59">
        <f t="shared" si="22"/>
        <v>0</v>
      </c>
      <c r="K48" s="59">
        <f t="shared" si="22"/>
        <v>0</v>
      </c>
      <c r="L48" s="59">
        <f t="shared" si="22"/>
        <v>0</v>
      </c>
      <c r="M48" s="67">
        <f t="shared" si="18"/>
        <v>0.9539596598639456</v>
      </c>
    </row>
    <row r="49" spans="1:13" s="22" customFormat="1" ht="12" customHeight="1" x14ac:dyDescent="0.2">
      <c r="A49" s="58"/>
      <c r="B49" s="58"/>
      <c r="C49" s="57">
        <v>4170</v>
      </c>
      <c r="D49" s="58" t="s">
        <v>72</v>
      </c>
      <c r="E49" s="59">
        <v>12000</v>
      </c>
      <c r="F49" s="59">
        <f t="shared" ref="F49:F50" si="23">G49+K49</f>
        <v>10949.2</v>
      </c>
      <c r="G49" s="21">
        <f>H49</f>
        <v>10949.2</v>
      </c>
      <c r="H49" s="21">
        <v>10949.2</v>
      </c>
      <c r="I49" s="21"/>
      <c r="J49" s="21"/>
      <c r="K49" s="21"/>
      <c r="L49" s="21"/>
      <c r="M49" s="67">
        <f t="shared" si="18"/>
        <v>0.91243333333333343</v>
      </c>
    </row>
    <row r="50" spans="1:13" s="22" customFormat="1" ht="12" customHeight="1" x14ac:dyDescent="0.2">
      <c r="A50" s="58"/>
      <c r="B50" s="58"/>
      <c r="C50" s="57">
        <v>4300</v>
      </c>
      <c r="D50" s="58" t="s">
        <v>9</v>
      </c>
      <c r="E50" s="59">
        <v>135000</v>
      </c>
      <c r="F50" s="59">
        <f t="shared" si="23"/>
        <v>129282.87</v>
      </c>
      <c r="G50" s="21">
        <v>129282.87</v>
      </c>
      <c r="H50" s="21"/>
      <c r="I50" s="21"/>
      <c r="J50" s="21"/>
      <c r="K50" s="21"/>
      <c r="L50" s="21"/>
      <c r="M50" s="67">
        <f>F50/E50</f>
        <v>0.95765088888888883</v>
      </c>
    </row>
    <row r="51" spans="1:13" ht="12" customHeight="1" x14ac:dyDescent="0.2">
      <c r="A51" s="14"/>
      <c r="B51" s="14">
        <v>71035</v>
      </c>
      <c r="C51" s="14"/>
      <c r="D51" s="15" t="s">
        <v>124</v>
      </c>
      <c r="E51" s="16">
        <f>E52</f>
        <v>52402</v>
      </c>
      <c r="F51" s="16">
        <f>F52</f>
        <v>50161.38</v>
      </c>
      <c r="G51" s="16">
        <f>G52</f>
        <v>50161.38</v>
      </c>
      <c r="H51" s="16"/>
      <c r="I51" s="16"/>
      <c r="J51" s="16"/>
      <c r="K51" s="16"/>
      <c r="L51" s="16"/>
      <c r="M51" s="65">
        <f t="shared" si="18"/>
        <v>0.95724170833174305</v>
      </c>
    </row>
    <row r="52" spans="1:13" ht="12" customHeight="1" x14ac:dyDescent="0.2">
      <c r="A52" s="14"/>
      <c r="B52" s="14"/>
      <c r="C52" s="57">
        <v>4300</v>
      </c>
      <c r="D52" s="58" t="s">
        <v>9</v>
      </c>
      <c r="E52" s="16">
        <v>52402</v>
      </c>
      <c r="F52" s="16">
        <f>G52+K52</f>
        <v>50161.38</v>
      </c>
      <c r="G52" s="16">
        <v>50161.38</v>
      </c>
      <c r="H52" s="16"/>
      <c r="I52" s="16"/>
      <c r="J52" s="16"/>
      <c r="K52" s="16"/>
      <c r="L52" s="16"/>
      <c r="M52" s="65">
        <f t="shared" si="18"/>
        <v>0.95724170833174305</v>
      </c>
    </row>
    <row r="53" spans="1:13" s="8" customFormat="1" ht="12" customHeight="1" x14ac:dyDescent="0.2">
      <c r="A53" s="5">
        <v>750</v>
      </c>
      <c r="B53" s="5"/>
      <c r="C53" s="5"/>
      <c r="D53" s="6" t="s">
        <v>13</v>
      </c>
      <c r="E53" s="7">
        <f t="shared" ref="E53:L53" si="24">E54+E71+E79+E116+E101+E105</f>
        <v>4666146.4799999995</v>
      </c>
      <c r="F53" s="7">
        <f t="shared" si="24"/>
        <v>4383864.7700000014</v>
      </c>
      <c r="G53" s="7">
        <f t="shared" si="24"/>
        <v>4348159.4800000004</v>
      </c>
      <c r="H53" s="7">
        <f t="shared" si="24"/>
        <v>3330426.0900000003</v>
      </c>
      <c r="I53" s="7">
        <f t="shared" si="24"/>
        <v>279124.56</v>
      </c>
      <c r="J53" s="7">
        <f t="shared" si="24"/>
        <v>4565.7</v>
      </c>
      <c r="K53" s="7">
        <f t="shared" si="24"/>
        <v>35705.29</v>
      </c>
      <c r="L53" s="7">
        <f t="shared" si="24"/>
        <v>0</v>
      </c>
      <c r="M53" s="63">
        <f t="shared" si="18"/>
        <v>0.93950431877569385</v>
      </c>
    </row>
    <row r="54" spans="1:13" ht="12" customHeight="1" x14ac:dyDescent="0.2">
      <c r="A54" s="14"/>
      <c r="B54" s="14">
        <v>75011</v>
      </c>
      <c r="C54" s="14"/>
      <c r="D54" s="15" t="s">
        <v>80</v>
      </c>
      <c r="E54" s="16">
        <f t="shared" ref="E54:L54" si="25">SUM(E55:E70)</f>
        <v>320531.96999999997</v>
      </c>
      <c r="F54" s="16">
        <f t="shared" si="25"/>
        <v>285112.69</v>
      </c>
      <c r="G54" s="16">
        <f t="shared" si="25"/>
        <v>285112.69</v>
      </c>
      <c r="H54" s="16">
        <f t="shared" si="25"/>
        <v>258776.48</v>
      </c>
      <c r="I54" s="16">
        <f t="shared" si="25"/>
        <v>0</v>
      </c>
      <c r="J54" s="16">
        <f t="shared" si="25"/>
        <v>0</v>
      </c>
      <c r="K54" s="16">
        <f t="shared" si="25"/>
        <v>0</v>
      </c>
      <c r="L54" s="16">
        <f t="shared" si="25"/>
        <v>0</v>
      </c>
      <c r="M54" s="65">
        <f t="shared" si="18"/>
        <v>0.88949844846989845</v>
      </c>
    </row>
    <row r="55" spans="1:13" ht="12" customHeight="1" x14ac:dyDescent="0.2">
      <c r="A55" s="14"/>
      <c r="B55" s="14"/>
      <c r="C55" s="14">
        <v>4010</v>
      </c>
      <c r="D55" s="15" t="s">
        <v>83</v>
      </c>
      <c r="E55" s="16">
        <v>236737</v>
      </c>
      <c r="F55" s="16">
        <f>G55+K55</f>
        <v>205421.78</v>
      </c>
      <c r="G55" s="16">
        <f>H55</f>
        <v>205421.78</v>
      </c>
      <c r="H55" s="16">
        <v>205421.78</v>
      </c>
      <c r="I55" s="23"/>
      <c r="J55" s="16"/>
      <c r="K55" s="16">
        <v>0</v>
      </c>
      <c r="L55" s="16"/>
      <c r="M55" s="65">
        <f t="shared" si="18"/>
        <v>0.86772147995454874</v>
      </c>
    </row>
    <row r="56" spans="1:13" ht="12" customHeight="1" x14ac:dyDescent="0.2">
      <c r="A56" s="14"/>
      <c r="B56" s="14"/>
      <c r="C56" s="14">
        <v>4040</v>
      </c>
      <c r="D56" s="15" t="s">
        <v>19</v>
      </c>
      <c r="E56" s="16">
        <v>13624</v>
      </c>
      <c r="F56" s="16">
        <f t="shared" ref="F56:F64" si="26">G56+K56</f>
        <v>13623.48</v>
      </c>
      <c r="G56" s="16">
        <f>H56</f>
        <v>13623.48</v>
      </c>
      <c r="H56" s="16">
        <v>13623.48</v>
      </c>
      <c r="I56" s="23"/>
      <c r="J56" s="16"/>
      <c r="K56" s="16">
        <v>0</v>
      </c>
      <c r="L56" s="16"/>
      <c r="M56" s="65">
        <f t="shared" si="18"/>
        <v>0.9999618320610687</v>
      </c>
    </row>
    <row r="57" spans="1:13" ht="12" customHeight="1" x14ac:dyDescent="0.2">
      <c r="A57" s="14"/>
      <c r="B57" s="14"/>
      <c r="C57" s="14">
        <v>4110</v>
      </c>
      <c r="D57" s="15" t="s">
        <v>61</v>
      </c>
      <c r="E57" s="16">
        <v>37860</v>
      </c>
      <c r="F57" s="16">
        <f t="shared" si="26"/>
        <v>36558.03</v>
      </c>
      <c r="G57" s="16">
        <f>H57</f>
        <v>36558.03</v>
      </c>
      <c r="H57" s="16">
        <v>36558.03</v>
      </c>
      <c r="I57" s="23"/>
      <c r="J57" s="16"/>
      <c r="K57" s="16">
        <v>0</v>
      </c>
      <c r="L57" s="16"/>
      <c r="M57" s="65">
        <f t="shared" si="18"/>
        <v>0.96561093502377171</v>
      </c>
    </row>
    <row r="58" spans="1:13" ht="12" customHeight="1" x14ac:dyDescent="0.2">
      <c r="A58" s="14"/>
      <c r="B58" s="14"/>
      <c r="C58" s="14">
        <v>4120</v>
      </c>
      <c r="D58" s="15" t="s">
        <v>15</v>
      </c>
      <c r="E58" s="16">
        <v>2000</v>
      </c>
      <c r="F58" s="16">
        <f t="shared" si="26"/>
        <v>1854.72</v>
      </c>
      <c r="G58" s="16">
        <f>H58</f>
        <v>1854.72</v>
      </c>
      <c r="H58" s="16">
        <v>1854.72</v>
      </c>
      <c r="I58" s="23"/>
      <c r="J58" s="16"/>
      <c r="K58" s="16">
        <v>0</v>
      </c>
      <c r="L58" s="16"/>
      <c r="M58" s="65">
        <f t="shared" si="18"/>
        <v>0.92735999999999996</v>
      </c>
    </row>
    <row r="59" spans="1:13" ht="12" customHeight="1" x14ac:dyDescent="0.2">
      <c r="A59" s="14"/>
      <c r="B59" s="14"/>
      <c r="C59" s="14">
        <v>4210</v>
      </c>
      <c r="D59" s="15" t="s">
        <v>16</v>
      </c>
      <c r="E59" s="16">
        <v>3839</v>
      </c>
      <c r="F59" s="16">
        <f t="shared" si="26"/>
        <v>3137.5</v>
      </c>
      <c r="G59" s="16">
        <v>3137.5</v>
      </c>
      <c r="H59" s="16"/>
      <c r="I59" s="16"/>
      <c r="J59" s="16"/>
      <c r="K59" s="16">
        <v>0</v>
      </c>
      <c r="L59" s="16"/>
      <c r="M59" s="65">
        <f t="shared" si="18"/>
        <v>0.81727012242771557</v>
      </c>
    </row>
    <row r="60" spans="1:13" ht="12" customHeight="1" x14ac:dyDescent="0.2">
      <c r="A60" s="14"/>
      <c r="B60" s="14"/>
      <c r="C60" s="14">
        <v>4220</v>
      </c>
      <c r="D60" s="58" t="s">
        <v>40</v>
      </c>
      <c r="E60" s="59">
        <v>950</v>
      </c>
      <c r="F60" s="16">
        <f>G60+K60</f>
        <v>950</v>
      </c>
      <c r="G60" s="16">
        <v>950</v>
      </c>
      <c r="H60" s="16"/>
      <c r="I60" s="16"/>
      <c r="J60" s="16"/>
      <c r="K60" s="16">
        <v>0</v>
      </c>
      <c r="L60" s="16"/>
      <c r="M60" s="65">
        <f>F60/E60</f>
        <v>1</v>
      </c>
    </row>
    <row r="61" spans="1:13" ht="12" customHeight="1" x14ac:dyDescent="0.2">
      <c r="A61" s="14"/>
      <c r="B61" s="14"/>
      <c r="C61" s="14">
        <v>4280</v>
      </c>
      <c r="D61" s="15" t="s">
        <v>74</v>
      </c>
      <c r="E61" s="16">
        <v>100</v>
      </c>
      <c r="F61" s="16">
        <f t="shared" ref="F61" si="27">G61+K61</f>
        <v>80</v>
      </c>
      <c r="G61" s="16">
        <v>80</v>
      </c>
      <c r="H61" s="16"/>
      <c r="I61" s="16"/>
      <c r="J61" s="16"/>
      <c r="K61" s="16">
        <v>0</v>
      </c>
      <c r="L61" s="16"/>
      <c r="M61" s="65">
        <f t="shared" ref="M61" si="28">F61/E61</f>
        <v>0.8</v>
      </c>
    </row>
    <row r="62" spans="1:13" ht="12" customHeight="1" x14ac:dyDescent="0.2">
      <c r="A62" s="14"/>
      <c r="B62" s="14"/>
      <c r="C62" s="14">
        <v>4300</v>
      </c>
      <c r="D62" s="15" t="s">
        <v>9</v>
      </c>
      <c r="E62" s="16">
        <v>18050</v>
      </c>
      <c r="F62" s="16">
        <f t="shared" si="26"/>
        <v>16201.83</v>
      </c>
      <c r="G62" s="16">
        <v>16201.83</v>
      </c>
      <c r="H62" s="16"/>
      <c r="I62" s="16"/>
      <c r="J62" s="16"/>
      <c r="K62" s="16">
        <v>0</v>
      </c>
      <c r="L62" s="16"/>
      <c r="M62" s="65">
        <f t="shared" si="18"/>
        <v>0.89760831024930743</v>
      </c>
    </row>
    <row r="63" spans="1:13" ht="12" customHeight="1" x14ac:dyDescent="0.2">
      <c r="A63" s="14"/>
      <c r="B63" s="14"/>
      <c r="C63" s="14">
        <v>4410</v>
      </c>
      <c r="D63" s="15" t="s">
        <v>35</v>
      </c>
      <c r="E63" s="16">
        <v>982</v>
      </c>
      <c r="F63" s="16">
        <f t="shared" si="26"/>
        <v>899.02</v>
      </c>
      <c r="G63" s="16">
        <v>899.02</v>
      </c>
      <c r="H63" s="16"/>
      <c r="I63" s="16"/>
      <c r="J63" s="16"/>
      <c r="K63" s="16">
        <v>0</v>
      </c>
      <c r="L63" s="16"/>
      <c r="M63" s="65">
        <f t="shared" si="18"/>
        <v>0.91549898167006105</v>
      </c>
    </row>
    <row r="64" spans="1:13" ht="12" customHeight="1" x14ac:dyDescent="0.2">
      <c r="A64" s="14"/>
      <c r="B64" s="14"/>
      <c r="C64" s="14">
        <v>4440</v>
      </c>
      <c r="D64" s="15" t="s">
        <v>88</v>
      </c>
      <c r="E64" s="16">
        <v>5068</v>
      </c>
      <c r="F64" s="16">
        <f t="shared" si="26"/>
        <v>5067.8599999999997</v>
      </c>
      <c r="G64" s="16">
        <v>5067.8599999999997</v>
      </c>
      <c r="H64" s="16"/>
      <c r="I64" s="16"/>
      <c r="J64" s="16"/>
      <c r="K64" s="16">
        <v>0</v>
      </c>
      <c r="L64" s="16"/>
      <c r="M64" s="65">
        <f t="shared" si="18"/>
        <v>0.99997237569060771</v>
      </c>
    </row>
    <row r="65" spans="1:13" ht="12" customHeight="1" x14ac:dyDescent="0.2">
      <c r="A65" s="14"/>
      <c r="B65" s="14"/>
      <c r="C65" s="14">
        <v>4710</v>
      </c>
      <c r="D65" s="15" t="s">
        <v>174</v>
      </c>
      <c r="E65" s="16">
        <v>1000</v>
      </c>
      <c r="F65" s="16">
        <f>G65+K65</f>
        <v>996.5</v>
      </c>
      <c r="G65" s="16">
        <f>H65</f>
        <v>996.5</v>
      </c>
      <c r="H65" s="16">
        <v>996.5</v>
      </c>
      <c r="I65" s="23"/>
      <c r="J65" s="16"/>
      <c r="K65" s="16">
        <v>0</v>
      </c>
      <c r="L65" s="16"/>
      <c r="M65" s="65">
        <f>F65/E65</f>
        <v>0.99650000000000005</v>
      </c>
    </row>
    <row r="66" spans="1:13" ht="9.75" x14ac:dyDescent="0.2">
      <c r="A66" s="77" t="s">
        <v>0</v>
      </c>
      <c r="B66" s="77" t="s">
        <v>1</v>
      </c>
      <c r="C66" s="77" t="s">
        <v>59</v>
      </c>
      <c r="D66" s="77" t="s">
        <v>2</v>
      </c>
      <c r="E66" s="77" t="s">
        <v>60</v>
      </c>
      <c r="F66" s="77" t="s">
        <v>203</v>
      </c>
      <c r="G66" s="77"/>
      <c r="H66" s="77"/>
      <c r="I66" s="77"/>
      <c r="J66" s="77"/>
      <c r="K66" s="77"/>
      <c r="L66" s="77"/>
      <c r="M66" s="76" t="s">
        <v>110</v>
      </c>
    </row>
    <row r="67" spans="1:13" ht="8.25" x14ac:dyDescent="0.2">
      <c r="A67" s="77"/>
      <c r="B67" s="77"/>
      <c r="C67" s="77"/>
      <c r="D67" s="77"/>
      <c r="E67" s="77"/>
      <c r="F67" s="77" t="s">
        <v>109</v>
      </c>
      <c r="G67" s="76" t="s">
        <v>131</v>
      </c>
      <c r="H67" s="68"/>
      <c r="I67" s="68" t="s">
        <v>130</v>
      </c>
      <c r="J67" s="68"/>
      <c r="K67" s="76" t="s">
        <v>99</v>
      </c>
      <c r="L67" s="71" t="s">
        <v>130</v>
      </c>
      <c r="M67" s="76"/>
    </row>
    <row r="68" spans="1:13" ht="24.75" x14ac:dyDescent="0.2">
      <c r="A68" s="77"/>
      <c r="B68" s="77"/>
      <c r="C68" s="77"/>
      <c r="D68" s="77"/>
      <c r="E68" s="77"/>
      <c r="F68" s="77"/>
      <c r="G68" s="76"/>
      <c r="H68" s="71" t="s">
        <v>128</v>
      </c>
      <c r="I68" s="71" t="s">
        <v>127</v>
      </c>
      <c r="J68" s="71" t="s">
        <v>129</v>
      </c>
      <c r="K68" s="76"/>
      <c r="L68" s="71" t="s">
        <v>164</v>
      </c>
      <c r="M68" s="76"/>
    </row>
    <row r="69" spans="1:13" ht="8.25" x14ac:dyDescent="0.2">
      <c r="A69" s="71" t="s">
        <v>100</v>
      </c>
      <c r="B69" s="71" t="s">
        <v>101</v>
      </c>
      <c r="C69" s="71" t="s">
        <v>102</v>
      </c>
      <c r="D69" s="71" t="s">
        <v>103</v>
      </c>
      <c r="E69" s="71" t="s">
        <v>104</v>
      </c>
      <c r="F69" s="71" t="s">
        <v>105</v>
      </c>
      <c r="G69" s="71" t="s">
        <v>106</v>
      </c>
      <c r="H69" s="71" t="s">
        <v>107</v>
      </c>
      <c r="I69" s="71" t="s">
        <v>108</v>
      </c>
      <c r="J69" s="71" t="s">
        <v>152</v>
      </c>
      <c r="K69" s="71" t="s">
        <v>153</v>
      </c>
      <c r="L69" s="71" t="s">
        <v>154</v>
      </c>
      <c r="M69" s="71" t="s">
        <v>165</v>
      </c>
    </row>
    <row r="70" spans="1:13" ht="16.5" x14ac:dyDescent="0.2">
      <c r="A70" s="14"/>
      <c r="B70" s="14"/>
      <c r="C70" s="14">
        <v>4740</v>
      </c>
      <c r="D70" s="15" t="s">
        <v>192</v>
      </c>
      <c r="E70" s="16">
        <v>321.97000000000003</v>
      </c>
      <c r="F70" s="16">
        <f>G70+K70</f>
        <v>321.97000000000003</v>
      </c>
      <c r="G70" s="16">
        <f>H70</f>
        <v>321.97000000000003</v>
      </c>
      <c r="H70" s="16">
        <v>321.97000000000003</v>
      </c>
      <c r="I70" s="16"/>
      <c r="J70" s="16"/>
      <c r="K70" s="16">
        <v>0</v>
      </c>
      <c r="L70" s="16"/>
      <c r="M70" s="65">
        <f>F70/E70</f>
        <v>1</v>
      </c>
    </row>
    <row r="71" spans="1:13" ht="12" customHeight="1" x14ac:dyDescent="0.2">
      <c r="A71" s="14"/>
      <c r="B71" s="14">
        <v>75022</v>
      </c>
      <c r="C71" s="14"/>
      <c r="D71" s="15" t="s">
        <v>17</v>
      </c>
      <c r="E71" s="16">
        <f>SUM(E72:E78)</f>
        <v>294972</v>
      </c>
      <c r="F71" s="16">
        <f t="shared" ref="F71:L71" si="29">SUM(F72:F78)</f>
        <v>277396.49</v>
      </c>
      <c r="G71" s="16">
        <f t="shared" si="29"/>
        <v>277396.49</v>
      </c>
      <c r="H71" s="16">
        <f t="shared" si="29"/>
        <v>0</v>
      </c>
      <c r="I71" s="16">
        <f t="shared" si="29"/>
        <v>264761.92</v>
      </c>
      <c r="J71" s="16">
        <f t="shared" si="29"/>
        <v>0</v>
      </c>
      <c r="K71" s="16">
        <f t="shared" si="29"/>
        <v>0</v>
      </c>
      <c r="L71" s="16">
        <f t="shared" si="29"/>
        <v>0</v>
      </c>
      <c r="M71" s="65">
        <f>F71/E71</f>
        <v>0.94041634460219947</v>
      </c>
    </row>
    <row r="72" spans="1:13" ht="12" customHeight="1" x14ac:dyDescent="0.2">
      <c r="A72" s="14"/>
      <c r="B72" s="14"/>
      <c r="C72" s="14">
        <v>3030</v>
      </c>
      <c r="D72" s="15" t="s">
        <v>84</v>
      </c>
      <c r="E72" s="16">
        <v>271272</v>
      </c>
      <c r="F72" s="16">
        <f>G72+K72</f>
        <v>264761.92</v>
      </c>
      <c r="G72" s="16">
        <f>H72+I72+J72</f>
        <v>264761.92</v>
      </c>
      <c r="H72" s="16"/>
      <c r="I72" s="16">
        <v>264761.92</v>
      </c>
      <c r="J72" s="16"/>
      <c r="K72" s="16">
        <v>0</v>
      </c>
      <c r="L72" s="16"/>
      <c r="M72" s="65">
        <f>F72/E72</f>
        <v>0.97600165147895834</v>
      </c>
    </row>
    <row r="73" spans="1:13" ht="12" customHeight="1" x14ac:dyDescent="0.2">
      <c r="A73" s="14"/>
      <c r="B73" s="14"/>
      <c r="C73" s="14">
        <v>4190</v>
      </c>
      <c r="D73" s="15" t="s">
        <v>126</v>
      </c>
      <c r="E73" s="16">
        <v>500</v>
      </c>
      <c r="F73" s="16">
        <f>G73+K73</f>
        <v>0</v>
      </c>
      <c r="G73" s="16">
        <v>0</v>
      </c>
      <c r="H73" s="16"/>
      <c r="I73" s="16"/>
      <c r="J73" s="16"/>
      <c r="K73" s="16">
        <v>0</v>
      </c>
      <c r="L73" s="16"/>
      <c r="M73" s="65">
        <f t="shared" ref="M73" si="30">F73/E73</f>
        <v>0</v>
      </c>
    </row>
    <row r="74" spans="1:13" ht="12" customHeight="1" x14ac:dyDescent="0.2">
      <c r="A74" s="14"/>
      <c r="B74" s="14"/>
      <c r="C74" s="14">
        <v>4210</v>
      </c>
      <c r="D74" s="15" t="s">
        <v>18</v>
      </c>
      <c r="E74" s="16">
        <v>10000</v>
      </c>
      <c r="F74" s="16">
        <f t="shared" ref="F74:F78" si="31">G74+K74</f>
        <v>3707.32</v>
      </c>
      <c r="G74" s="16">
        <v>3707.32</v>
      </c>
      <c r="H74" s="16"/>
      <c r="I74" s="16"/>
      <c r="J74" s="16"/>
      <c r="K74" s="16">
        <v>0</v>
      </c>
      <c r="L74" s="16"/>
      <c r="M74" s="65">
        <f t="shared" si="18"/>
        <v>0.37073200000000001</v>
      </c>
    </row>
    <row r="75" spans="1:13" ht="12" customHeight="1" x14ac:dyDescent="0.2">
      <c r="A75" s="14"/>
      <c r="B75" s="14"/>
      <c r="C75" s="14">
        <v>4220</v>
      </c>
      <c r="D75" s="58" t="s">
        <v>40</v>
      </c>
      <c r="E75" s="16">
        <v>2000</v>
      </c>
      <c r="F75" s="16">
        <f t="shared" si="31"/>
        <v>1062.8499999999999</v>
      </c>
      <c r="G75" s="16">
        <v>1062.8499999999999</v>
      </c>
      <c r="H75" s="16"/>
      <c r="I75" s="16"/>
      <c r="J75" s="16"/>
      <c r="K75" s="16">
        <v>0</v>
      </c>
      <c r="L75" s="16"/>
      <c r="M75" s="65">
        <f t="shared" si="18"/>
        <v>0.53142499999999993</v>
      </c>
    </row>
    <row r="76" spans="1:13" ht="12" customHeight="1" x14ac:dyDescent="0.2">
      <c r="A76" s="14"/>
      <c r="B76" s="14"/>
      <c r="C76" s="14">
        <v>4300</v>
      </c>
      <c r="D76" s="58" t="s">
        <v>9</v>
      </c>
      <c r="E76" s="59">
        <v>10000</v>
      </c>
      <c r="F76" s="16">
        <f t="shared" si="31"/>
        <v>7565.4</v>
      </c>
      <c r="G76" s="16">
        <v>7565.4</v>
      </c>
      <c r="H76" s="16"/>
      <c r="I76" s="16"/>
      <c r="J76" s="16"/>
      <c r="K76" s="16">
        <v>0</v>
      </c>
      <c r="L76" s="16"/>
      <c r="M76" s="65">
        <f t="shared" si="18"/>
        <v>0.75653999999999999</v>
      </c>
    </row>
    <row r="77" spans="1:13" ht="12" customHeight="1" x14ac:dyDescent="0.2">
      <c r="A77" s="14"/>
      <c r="B77" s="14"/>
      <c r="C77" s="14">
        <v>4410</v>
      </c>
      <c r="D77" s="15" t="s">
        <v>35</v>
      </c>
      <c r="E77" s="16">
        <v>500</v>
      </c>
      <c r="F77" s="16">
        <f t="shared" si="31"/>
        <v>0</v>
      </c>
      <c r="G77" s="16">
        <v>0</v>
      </c>
      <c r="H77" s="16"/>
      <c r="I77" s="16"/>
      <c r="J77" s="16"/>
      <c r="K77" s="16">
        <v>0</v>
      </c>
      <c r="L77" s="16"/>
      <c r="M77" s="65">
        <f t="shared" si="18"/>
        <v>0</v>
      </c>
    </row>
    <row r="78" spans="1:13" ht="12" customHeight="1" x14ac:dyDescent="0.2">
      <c r="A78" s="14"/>
      <c r="B78" s="14"/>
      <c r="C78" s="14">
        <v>4700</v>
      </c>
      <c r="D78" s="15" t="s">
        <v>85</v>
      </c>
      <c r="E78" s="16">
        <v>700</v>
      </c>
      <c r="F78" s="16">
        <f t="shared" si="31"/>
        <v>299</v>
      </c>
      <c r="G78" s="16">
        <v>299</v>
      </c>
      <c r="H78" s="16"/>
      <c r="I78" s="16"/>
      <c r="J78" s="16"/>
      <c r="K78" s="16">
        <v>0</v>
      </c>
      <c r="L78" s="16"/>
      <c r="M78" s="65">
        <f t="shared" si="18"/>
        <v>0.42714285714285716</v>
      </c>
    </row>
    <row r="79" spans="1:13" ht="12" customHeight="1" x14ac:dyDescent="0.2">
      <c r="A79" s="14"/>
      <c r="B79" s="14">
        <v>75023</v>
      </c>
      <c r="C79" s="14"/>
      <c r="D79" s="15" t="s">
        <v>54</v>
      </c>
      <c r="E79" s="16">
        <f t="shared" ref="E79:L79" si="32">SUM(E80:E100)</f>
        <v>3586962.84</v>
      </c>
      <c r="F79" s="16">
        <f t="shared" si="32"/>
        <v>3387238.0300000007</v>
      </c>
      <c r="G79" s="16">
        <f t="shared" si="32"/>
        <v>3351532.7400000007</v>
      </c>
      <c r="H79" s="16">
        <f t="shared" si="32"/>
        <v>2849296.4800000004</v>
      </c>
      <c r="I79" s="16">
        <f t="shared" si="32"/>
        <v>14362.64</v>
      </c>
      <c r="J79" s="16">
        <f t="shared" si="32"/>
        <v>0</v>
      </c>
      <c r="K79" s="16">
        <f t="shared" si="32"/>
        <v>35705.29</v>
      </c>
      <c r="L79" s="16">
        <f t="shared" si="32"/>
        <v>0</v>
      </c>
      <c r="M79" s="65">
        <f t="shared" ref="M79:M87" si="33">F79/E79</f>
        <v>0.9443192419579125</v>
      </c>
    </row>
    <row r="80" spans="1:13" ht="12" customHeight="1" x14ac:dyDescent="0.2">
      <c r="A80" s="14"/>
      <c r="B80" s="14"/>
      <c r="C80" s="14">
        <v>3020</v>
      </c>
      <c r="D80" s="15" t="s">
        <v>69</v>
      </c>
      <c r="E80" s="16">
        <v>20470</v>
      </c>
      <c r="F80" s="16">
        <f t="shared" ref="F80:F100" si="34">G80+K80</f>
        <v>14362.64</v>
      </c>
      <c r="G80" s="16">
        <f>I80</f>
        <v>14362.64</v>
      </c>
      <c r="H80" s="16"/>
      <c r="I80" s="16">
        <v>14362.64</v>
      </c>
      <c r="J80" s="16"/>
      <c r="K80" s="16">
        <v>0</v>
      </c>
      <c r="L80" s="16"/>
      <c r="M80" s="65">
        <f t="shared" si="33"/>
        <v>0.70164338055691255</v>
      </c>
    </row>
    <row r="81" spans="1:13" ht="12" customHeight="1" x14ac:dyDescent="0.2">
      <c r="A81" s="14"/>
      <c r="B81" s="14"/>
      <c r="C81" s="14">
        <v>4010</v>
      </c>
      <c r="D81" s="15" t="s">
        <v>83</v>
      </c>
      <c r="E81" s="16">
        <v>2281265</v>
      </c>
      <c r="F81" s="16">
        <f>G81+K81</f>
        <v>2231311.16</v>
      </c>
      <c r="G81" s="16">
        <f>H81</f>
        <v>2231311.16</v>
      </c>
      <c r="H81" s="16">
        <v>2231311.16</v>
      </c>
      <c r="I81" s="16"/>
      <c r="J81" s="16"/>
      <c r="K81" s="16">
        <v>0</v>
      </c>
      <c r="L81" s="16"/>
      <c r="M81" s="65">
        <f t="shared" si="33"/>
        <v>0.97810257028446945</v>
      </c>
    </row>
    <row r="82" spans="1:13" ht="12" customHeight="1" x14ac:dyDescent="0.2">
      <c r="A82" s="14"/>
      <c r="B82" s="14"/>
      <c r="C82" s="14">
        <v>4040</v>
      </c>
      <c r="D82" s="15" t="s">
        <v>19</v>
      </c>
      <c r="E82" s="16">
        <v>127722</v>
      </c>
      <c r="F82" s="16">
        <f t="shared" si="34"/>
        <v>127720.66</v>
      </c>
      <c r="G82" s="16">
        <f>H82</f>
        <v>127720.66</v>
      </c>
      <c r="H82" s="16">
        <v>127720.66</v>
      </c>
      <c r="I82" s="16"/>
      <c r="J82" s="16"/>
      <c r="K82" s="16">
        <v>0</v>
      </c>
      <c r="L82" s="16"/>
      <c r="M82" s="65">
        <f t="shared" si="33"/>
        <v>0.99998950846369461</v>
      </c>
    </row>
    <row r="83" spans="1:13" ht="12" customHeight="1" x14ac:dyDescent="0.2">
      <c r="A83" s="14"/>
      <c r="B83" s="14"/>
      <c r="C83" s="14">
        <v>4110</v>
      </c>
      <c r="D83" s="15" t="s">
        <v>14</v>
      </c>
      <c r="E83" s="16">
        <v>395867</v>
      </c>
      <c r="F83" s="16">
        <f t="shared" si="34"/>
        <v>385632.71</v>
      </c>
      <c r="G83" s="16">
        <f>H83</f>
        <v>385632.71</v>
      </c>
      <c r="H83" s="16">
        <v>385632.71</v>
      </c>
      <c r="I83" s="16"/>
      <c r="J83" s="16"/>
      <c r="K83" s="16">
        <v>0</v>
      </c>
      <c r="L83" s="16"/>
      <c r="M83" s="65">
        <f t="shared" si="33"/>
        <v>0.97414715043183697</v>
      </c>
    </row>
    <row r="84" spans="1:13" ht="12" customHeight="1" x14ac:dyDescent="0.2">
      <c r="A84" s="14"/>
      <c r="B84" s="14"/>
      <c r="C84" s="14">
        <v>4120</v>
      </c>
      <c r="D84" s="15" t="s">
        <v>15</v>
      </c>
      <c r="E84" s="16">
        <v>49177</v>
      </c>
      <c r="F84" s="16">
        <f t="shared" si="34"/>
        <v>48702.46</v>
      </c>
      <c r="G84" s="16">
        <f>H84</f>
        <v>48702.46</v>
      </c>
      <c r="H84" s="16">
        <v>48702.46</v>
      </c>
      <c r="I84" s="16"/>
      <c r="J84" s="16"/>
      <c r="K84" s="16">
        <v>0</v>
      </c>
      <c r="L84" s="16"/>
      <c r="M84" s="65">
        <f t="shared" si="33"/>
        <v>0.99035036704150314</v>
      </c>
    </row>
    <row r="85" spans="1:13" ht="12" customHeight="1" x14ac:dyDescent="0.2">
      <c r="A85" s="14"/>
      <c r="B85" s="14"/>
      <c r="C85" s="14">
        <v>4140</v>
      </c>
      <c r="D85" s="15" t="s">
        <v>20</v>
      </c>
      <c r="E85" s="16">
        <v>19850</v>
      </c>
      <c r="F85" s="16">
        <f t="shared" si="34"/>
        <v>19698</v>
      </c>
      <c r="G85" s="16">
        <v>19698</v>
      </c>
      <c r="H85" s="16"/>
      <c r="I85" s="16"/>
      <c r="J85" s="16"/>
      <c r="K85" s="16">
        <v>0</v>
      </c>
      <c r="L85" s="16"/>
      <c r="M85" s="65">
        <f t="shared" si="33"/>
        <v>0.99234256926952136</v>
      </c>
    </row>
    <row r="86" spans="1:13" ht="12" customHeight="1" x14ac:dyDescent="0.2">
      <c r="A86" s="14"/>
      <c r="B86" s="14"/>
      <c r="C86" s="14">
        <v>4170</v>
      </c>
      <c r="D86" s="15" t="s">
        <v>72</v>
      </c>
      <c r="E86" s="16">
        <v>44731</v>
      </c>
      <c r="F86" s="16">
        <f t="shared" si="34"/>
        <v>44731</v>
      </c>
      <c r="G86" s="16">
        <f>H86</f>
        <v>44731</v>
      </c>
      <c r="H86" s="16">
        <v>44731</v>
      </c>
      <c r="I86" s="16"/>
      <c r="J86" s="16"/>
      <c r="K86" s="16">
        <v>0</v>
      </c>
      <c r="L86" s="16"/>
      <c r="M86" s="65">
        <f t="shared" si="33"/>
        <v>1</v>
      </c>
    </row>
    <row r="87" spans="1:13" ht="12" customHeight="1" x14ac:dyDescent="0.2">
      <c r="A87" s="14"/>
      <c r="B87" s="14"/>
      <c r="C87" s="14">
        <v>4210</v>
      </c>
      <c r="D87" s="15" t="s">
        <v>16</v>
      </c>
      <c r="E87" s="16">
        <v>134325.84</v>
      </c>
      <c r="F87" s="16">
        <f t="shared" si="34"/>
        <v>102311.47</v>
      </c>
      <c r="G87" s="16">
        <v>102311.47</v>
      </c>
      <c r="H87" s="16"/>
      <c r="I87" s="16"/>
      <c r="J87" s="16"/>
      <c r="K87" s="16">
        <v>0</v>
      </c>
      <c r="L87" s="16"/>
      <c r="M87" s="65">
        <f t="shared" si="33"/>
        <v>0.76166633314930321</v>
      </c>
    </row>
    <row r="88" spans="1:13" ht="12" customHeight="1" x14ac:dyDescent="0.2">
      <c r="A88" s="14"/>
      <c r="B88" s="14"/>
      <c r="C88" s="14">
        <v>4220</v>
      </c>
      <c r="D88" s="58" t="s">
        <v>40</v>
      </c>
      <c r="E88" s="16">
        <v>1000</v>
      </c>
      <c r="F88" s="16">
        <f t="shared" si="34"/>
        <v>910.07</v>
      </c>
      <c r="G88" s="16">
        <v>910.07</v>
      </c>
      <c r="H88" s="16"/>
      <c r="I88" s="16"/>
      <c r="J88" s="16"/>
      <c r="K88" s="16">
        <v>0</v>
      </c>
      <c r="L88" s="16"/>
      <c r="M88" s="65">
        <f t="shared" ref="M88:M105" si="35">F88/E88</f>
        <v>0.91007000000000005</v>
      </c>
    </row>
    <row r="89" spans="1:13" ht="12" customHeight="1" x14ac:dyDescent="0.2">
      <c r="A89" s="14"/>
      <c r="B89" s="14"/>
      <c r="C89" s="14">
        <v>4260</v>
      </c>
      <c r="D89" s="15" t="s">
        <v>21</v>
      </c>
      <c r="E89" s="16">
        <v>32309</v>
      </c>
      <c r="F89" s="16">
        <f t="shared" si="34"/>
        <v>32034.97</v>
      </c>
      <c r="G89" s="16">
        <v>32034.97</v>
      </c>
      <c r="H89" s="16"/>
      <c r="I89" s="16"/>
      <c r="J89" s="16"/>
      <c r="K89" s="16">
        <v>0</v>
      </c>
      <c r="L89" s="16"/>
      <c r="M89" s="65">
        <f t="shared" si="35"/>
        <v>0.9915184623479526</v>
      </c>
    </row>
    <row r="90" spans="1:13" ht="12" customHeight="1" x14ac:dyDescent="0.2">
      <c r="A90" s="14"/>
      <c r="B90" s="14"/>
      <c r="C90" s="14">
        <v>4270</v>
      </c>
      <c r="D90" s="58" t="s">
        <v>8</v>
      </c>
      <c r="E90" s="16">
        <v>95000</v>
      </c>
      <c r="F90" s="16">
        <f t="shared" si="34"/>
        <v>43018.89</v>
      </c>
      <c r="G90" s="16">
        <v>43018.89</v>
      </c>
      <c r="H90" s="16"/>
      <c r="I90" s="16"/>
      <c r="J90" s="16"/>
      <c r="K90" s="16">
        <v>0</v>
      </c>
      <c r="L90" s="16"/>
      <c r="M90" s="65">
        <f t="shared" si="35"/>
        <v>0.45283042105263155</v>
      </c>
    </row>
    <row r="91" spans="1:13" ht="12" customHeight="1" x14ac:dyDescent="0.2">
      <c r="A91" s="14"/>
      <c r="B91" s="14"/>
      <c r="C91" s="14">
        <v>4280</v>
      </c>
      <c r="D91" s="15" t="s">
        <v>74</v>
      </c>
      <c r="E91" s="16">
        <v>3800</v>
      </c>
      <c r="F91" s="16">
        <f t="shared" si="34"/>
        <v>1343</v>
      </c>
      <c r="G91" s="16">
        <v>1343</v>
      </c>
      <c r="H91" s="16"/>
      <c r="I91" s="16"/>
      <c r="J91" s="16"/>
      <c r="K91" s="16">
        <v>0</v>
      </c>
      <c r="L91" s="16"/>
      <c r="M91" s="65">
        <f t="shared" si="35"/>
        <v>0.35342105263157897</v>
      </c>
    </row>
    <row r="92" spans="1:13" ht="12" customHeight="1" x14ac:dyDescent="0.2">
      <c r="A92" s="14"/>
      <c r="B92" s="14"/>
      <c r="C92" s="14">
        <v>4300</v>
      </c>
      <c r="D92" s="15" t="s">
        <v>9</v>
      </c>
      <c r="E92" s="16">
        <v>225950</v>
      </c>
      <c r="F92" s="16">
        <f t="shared" si="34"/>
        <v>184985.39</v>
      </c>
      <c r="G92" s="16">
        <v>184985.39</v>
      </c>
      <c r="H92" s="16"/>
      <c r="I92" s="16"/>
      <c r="J92" s="16"/>
      <c r="K92" s="16">
        <v>0</v>
      </c>
      <c r="L92" s="16"/>
      <c r="M92" s="65">
        <f t="shared" si="35"/>
        <v>0.81870055321973889</v>
      </c>
    </row>
    <row r="93" spans="1:13" ht="12" customHeight="1" x14ac:dyDescent="0.2">
      <c r="A93" s="14"/>
      <c r="B93" s="14"/>
      <c r="C93" s="14">
        <v>4360</v>
      </c>
      <c r="D93" s="15" t="s">
        <v>119</v>
      </c>
      <c r="E93" s="16">
        <v>14650</v>
      </c>
      <c r="F93" s="16">
        <f t="shared" si="34"/>
        <v>14624.13</v>
      </c>
      <c r="G93" s="16">
        <v>14624.13</v>
      </c>
      <c r="H93" s="16"/>
      <c r="I93" s="16"/>
      <c r="J93" s="16"/>
      <c r="K93" s="16">
        <v>0</v>
      </c>
      <c r="L93" s="16"/>
      <c r="M93" s="65">
        <f t="shared" si="35"/>
        <v>0.99823412969283276</v>
      </c>
    </row>
    <row r="94" spans="1:13" ht="12" customHeight="1" x14ac:dyDescent="0.2">
      <c r="A94" s="14"/>
      <c r="B94" s="14"/>
      <c r="C94" s="14">
        <v>4410</v>
      </c>
      <c r="D94" s="15" t="s">
        <v>35</v>
      </c>
      <c r="E94" s="16">
        <v>29350</v>
      </c>
      <c r="F94" s="16">
        <f t="shared" si="34"/>
        <v>29349.01</v>
      </c>
      <c r="G94" s="16">
        <v>29349.01</v>
      </c>
      <c r="H94" s="16"/>
      <c r="I94" s="16"/>
      <c r="J94" s="16"/>
      <c r="K94" s="16">
        <v>0</v>
      </c>
      <c r="L94" s="16"/>
      <c r="M94" s="65">
        <f t="shared" si="35"/>
        <v>0.999966269165247</v>
      </c>
    </row>
    <row r="95" spans="1:13" ht="12" customHeight="1" x14ac:dyDescent="0.2">
      <c r="A95" s="14"/>
      <c r="B95" s="14"/>
      <c r="C95" s="14">
        <v>4430</v>
      </c>
      <c r="D95" s="15" t="s">
        <v>6</v>
      </c>
      <c r="E95" s="16">
        <v>1000</v>
      </c>
      <c r="F95" s="16">
        <f t="shared" si="34"/>
        <v>641</v>
      </c>
      <c r="G95" s="16">
        <v>641</v>
      </c>
      <c r="H95" s="16"/>
      <c r="I95" s="16"/>
      <c r="J95" s="16"/>
      <c r="K95" s="16">
        <v>0</v>
      </c>
      <c r="L95" s="16"/>
      <c r="M95" s="65">
        <f t="shared" si="35"/>
        <v>0.64100000000000001</v>
      </c>
    </row>
    <row r="96" spans="1:13" ht="12" customHeight="1" x14ac:dyDescent="0.2">
      <c r="A96" s="14"/>
      <c r="B96" s="14"/>
      <c r="C96" s="14">
        <v>4440</v>
      </c>
      <c r="D96" s="15" t="s">
        <v>88</v>
      </c>
      <c r="E96" s="16">
        <v>46750</v>
      </c>
      <c r="F96" s="16">
        <f t="shared" si="34"/>
        <v>46749.98</v>
      </c>
      <c r="G96" s="16">
        <v>46749.98</v>
      </c>
      <c r="H96" s="16"/>
      <c r="I96" s="16"/>
      <c r="J96" s="16"/>
      <c r="K96" s="16">
        <v>0</v>
      </c>
      <c r="L96" s="16"/>
      <c r="M96" s="65">
        <f t="shared" si="35"/>
        <v>0.99999957219251345</v>
      </c>
    </row>
    <row r="97" spans="1:13" ht="12" customHeight="1" x14ac:dyDescent="0.2">
      <c r="A97" s="14"/>
      <c r="B97" s="14"/>
      <c r="C97" s="14">
        <v>4610</v>
      </c>
      <c r="D97" s="15" t="s">
        <v>87</v>
      </c>
      <c r="E97" s="16">
        <v>1000</v>
      </c>
      <c r="F97" s="16">
        <f t="shared" si="34"/>
        <v>924.93</v>
      </c>
      <c r="G97" s="16">
        <v>924.93</v>
      </c>
      <c r="H97" s="16"/>
      <c r="I97" s="16"/>
      <c r="J97" s="16"/>
      <c r="K97" s="16">
        <v>0</v>
      </c>
      <c r="L97" s="16"/>
      <c r="M97" s="65">
        <f t="shared" si="35"/>
        <v>0.92492999999999992</v>
      </c>
    </row>
    <row r="98" spans="1:13" ht="12" customHeight="1" x14ac:dyDescent="0.2">
      <c r="A98" s="14"/>
      <c r="B98" s="14"/>
      <c r="C98" s="14">
        <v>4700</v>
      </c>
      <c r="D98" s="15" t="s">
        <v>85</v>
      </c>
      <c r="E98" s="16">
        <v>12601</v>
      </c>
      <c r="F98" s="16">
        <f t="shared" si="34"/>
        <v>11282.78</v>
      </c>
      <c r="G98" s="16">
        <v>11282.78</v>
      </c>
      <c r="H98" s="16"/>
      <c r="I98" s="16"/>
      <c r="J98" s="16"/>
      <c r="K98" s="16">
        <v>0</v>
      </c>
      <c r="L98" s="16"/>
      <c r="M98" s="65">
        <f t="shared" si="35"/>
        <v>0.89538766764542499</v>
      </c>
    </row>
    <row r="99" spans="1:13" ht="12" customHeight="1" x14ac:dyDescent="0.2">
      <c r="A99" s="14"/>
      <c r="B99" s="14"/>
      <c r="C99" s="14">
        <v>4710</v>
      </c>
      <c r="D99" s="15" t="s">
        <v>174</v>
      </c>
      <c r="E99" s="16">
        <v>11199</v>
      </c>
      <c r="F99" s="16">
        <f t="shared" si="34"/>
        <v>11198.49</v>
      </c>
      <c r="G99" s="16">
        <f>H99</f>
        <v>11198.49</v>
      </c>
      <c r="H99" s="16">
        <v>11198.49</v>
      </c>
      <c r="I99" s="23"/>
      <c r="J99" s="16"/>
      <c r="K99" s="16">
        <v>0</v>
      </c>
      <c r="L99" s="16"/>
      <c r="M99" s="65">
        <f t="shared" si="35"/>
        <v>0.9999544602196625</v>
      </c>
    </row>
    <row r="100" spans="1:13" ht="12" customHeight="1" x14ac:dyDescent="0.2">
      <c r="A100" s="14"/>
      <c r="B100" s="14"/>
      <c r="C100" s="14">
        <v>6050</v>
      </c>
      <c r="D100" s="15" t="s">
        <v>64</v>
      </c>
      <c r="E100" s="16">
        <v>38946</v>
      </c>
      <c r="F100" s="16">
        <f t="shared" si="34"/>
        <v>35705.29</v>
      </c>
      <c r="G100" s="16">
        <v>0</v>
      </c>
      <c r="H100" s="16"/>
      <c r="I100" s="23"/>
      <c r="J100" s="16"/>
      <c r="K100" s="16">
        <v>35705.29</v>
      </c>
      <c r="L100" s="16"/>
      <c r="M100" s="65">
        <f t="shared" si="35"/>
        <v>0.91678965747445185</v>
      </c>
    </row>
    <row r="101" spans="1:13" ht="12" customHeight="1" x14ac:dyDescent="0.2">
      <c r="A101" s="14"/>
      <c r="B101" s="14">
        <v>75075</v>
      </c>
      <c r="C101" s="14"/>
      <c r="D101" s="15" t="s">
        <v>73</v>
      </c>
      <c r="E101" s="16">
        <f t="shared" ref="E101:L101" si="36">SUM(E102:E104)</f>
        <v>21000</v>
      </c>
      <c r="F101" s="16">
        <f t="shared" si="36"/>
        <v>16704.04</v>
      </c>
      <c r="G101" s="16">
        <f t="shared" si="36"/>
        <v>16704.04</v>
      </c>
      <c r="H101" s="16">
        <f t="shared" si="36"/>
        <v>0</v>
      </c>
      <c r="I101" s="16">
        <f t="shared" si="36"/>
        <v>0</v>
      </c>
      <c r="J101" s="16">
        <f t="shared" si="36"/>
        <v>0</v>
      </c>
      <c r="K101" s="16">
        <f t="shared" si="36"/>
        <v>0</v>
      </c>
      <c r="L101" s="16">
        <f t="shared" si="36"/>
        <v>0</v>
      </c>
      <c r="M101" s="65">
        <f t="shared" si="35"/>
        <v>0.79543047619047624</v>
      </c>
    </row>
    <row r="102" spans="1:13" ht="12" customHeight="1" x14ac:dyDescent="0.2">
      <c r="A102" s="14"/>
      <c r="B102" s="14"/>
      <c r="C102" s="14">
        <v>4190</v>
      </c>
      <c r="D102" s="15" t="s">
        <v>126</v>
      </c>
      <c r="E102" s="16">
        <v>1000</v>
      </c>
      <c r="F102" s="16">
        <f>G102+K102</f>
        <v>770</v>
      </c>
      <c r="G102" s="16">
        <v>770</v>
      </c>
      <c r="H102" s="16"/>
      <c r="I102" s="16"/>
      <c r="J102" s="16"/>
      <c r="K102" s="16">
        <v>0</v>
      </c>
      <c r="L102" s="16"/>
      <c r="M102" s="65">
        <f t="shared" si="35"/>
        <v>0.77</v>
      </c>
    </row>
    <row r="103" spans="1:13" ht="12" customHeight="1" x14ac:dyDescent="0.2">
      <c r="A103" s="14"/>
      <c r="B103" s="14"/>
      <c r="C103" s="14">
        <v>4210</v>
      </c>
      <c r="D103" s="15" t="s">
        <v>16</v>
      </c>
      <c r="E103" s="16">
        <v>5000</v>
      </c>
      <c r="F103" s="16">
        <f>G103+K103</f>
        <v>2226.94</v>
      </c>
      <c r="G103" s="16">
        <v>2226.94</v>
      </c>
      <c r="H103" s="16"/>
      <c r="I103" s="16"/>
      <c r="J103" s="16"/>
      <c r="K103" s="16">
        <v>0</v>
      </c>
      <c r="L103" s="16"/>
      <c r="M103" s="65">
        <f t="shared" si="35"/>
        <v>0.44538800000000001</v>
      </c>
    </row>
    <row r="104" spans="1:13" ht="12" customHeight="1" x14ac:dyDescent="0.2">
      <c r="A104" s="14"/>
      <c r="B104" s="14"/>
      <c r="C104" s="14">
        <v>4300</v>
      </c>
      <c r="D104" s="15" t="s">
        <v>9</v>
      </c>
      <c r="E104" s="16">
        <v>15000</v>
      </c>
      <c r="F104" s="16">
        <f>G104+K104</f>
        <v>13707.1</v>
      </c>
      <c r="G104" s="16">
        <v>13707.1</v>
      </c>
      <c r="H104" s="16"/>
      <c r="I104" s="16"/>
      <c r="J104" s="16"/>
      <c r="K104" s="16">
        <v>0</v>
      </c>
      <c r="L104" s="16"/>
      <c r="M104" s="65">
        <f t="shared" si="35"/>
        <v>0.91380666666666666</v>
      </c>
    </row>
    <row r="105" spans="1:13" ht="12" customHeight="1" x14ac:dyDescent="0.2">
      <c r="A105" s="14"/>
      <c r="B105" s="14">
        <v>75085</v>
      </c>
      <c r="C105" s="14"/>
      <c r="D105" s="15" t="s">
        <v>125</v>
      </c>
      <c r="E105" s="16">
        <f t="shared" ref="E105:L105" si="37">SUM(E106:E115)</f>
        <v>231127</v>
      </c>
      <c r="F105" s="16">
        <f t="shared" si="37"/>
        <v>231078.70999999996</v>
      </c>
      <c r="G105" s="16">
        <f t="shared" si="37"/>
        <v>231078.70999999996</v>
      </c>
      <c r="H105" s="16">
        <f t="shared" si="37"/>
        <v>222353.12999999998</v>
      </c>
      <c r="I105" s="16">
        <f t="shared" si="37"/>
        <v>0</v>
      </c>
      <c r="J105" s="16">
        <f t="shared" si="37"/>
        <v>0</v>
      </c>
      <c r="K105" s="16">
        <f t="shared" si="37"/>
        <v>0</v>
      </c>
      <c r="L105" s="16">
        <f t="shared" si="37"/>
        <v>0</v>
      </c>
      <c r="M105" s="65">
        <f t="shared" si="35"/>
        <v>0.99979106724874189</v>
      </c>
    </row>
    <row r="106" spans="1:13" ht="12" customHeight="1" x14ac:dyDescent="0.2">
      <c r="A106" s="14"/>
      <c r="B106" s="14"/>
      <c r="C106" s="14">
        <v>4010</v>
      </c>
      <c r="D106" s="15" t="s">
        <v>83</v>
      </c>
      <c r="E106" s="16">
        <v>176608</v>
      </c>
      <c r="F106" s="16">
        <f>G106+K106</f>
        <v>176607.18</v>
      </c>
      <c r="G106" s="16">
        <f>H106</f>
        <v>176607.18</v>
      </c>
      <c r="H106" s="16">
        <v>176607.18</v>
      </c>
      <c r="I106" s="16"/>
      <c r="J106" s="16"/>
      <c r="K106" s="16">
        <v>0</v>
      </c>
      <c r="L106" s="16"/>
      <c r="M106" s="65">
        <f t="shared" ref="M106:M111" si="38">F106/E106</f>
        <v>0.99999535694872255</v>
      </c>
    </row>
    <row r="107" spans="1:13" ht="12" customHeight="1" x14ac:dyDescent="0.2">
      <c r="A107" s="14"/>
      <c r="B107" s="14"/>
      <c r="C107" s="14">
        <v>4040</v>
      </c>
      <c r="D107" s="15" t="s">
        <v>19</v>
      </c>
      <c r="E107" s="16">
        <v>9630</v>
      </c>
      <c r="F107" s="16">
        <f t="shared" ref="F107:F115" si="39">G107+K107</f>
        <v>9622.18</v>
      </c>
      <c r="G107" s="16">
        <f>H107</f>
        <v>9622.18</v>
      </c>
      <c r="H107" s="16">
        <v>9622.18</v>
      </c>
      <c r="I107" s="16"/>
      <c r="J107" s="16"/>
      <c r="K107" s="16">
        <v>0</v>
      </c>
      <c r="L107" s="16"/>
      <c r="M107" s="65">
        <f t="shared" si="38"/>
        <v>0.99918795430944962</v>
      </c>
    </row>
    <row r="108" spans="1:13" ht="12" customHeight="1" x14ac:dyDescent="0.2">
      <c r="A108" s="14"/>
      <c r="B108" s="14"/>
      <c r="C108" s="14">
        <v>4110</v>
      </c>
      <c r="D108" s="15" t="s">
        <v>14</v>
      </c>
      <c r="E108" s="16">
        <v>31689</v>
      </c>
      <c r="F108" s="16">
        <f t="shared" si="39"/>
        <v>31688.42</v>
      </c>
      <c r="G108" s="16">
        <f>H108</f>
        <v>31688.42</v>
      </c>
      <c r="H108" s="16">
        <v>31688.42</v>
      </c>
      <c r="I108" s="16"/>
      <c r="J108" s="16"/>
      <c r="K108" s="16">
        <v>0</v>
      </c>
      <c r="L108" s="16"/>
      <c r="M108" s="65">
        <f t="shared" si="38"/>
        <v>0.99998169711887397</v>
      </c>
    </row>
    <row r="109" spans="1:13" ht="12" customHeight="1" x14ac:dyDescent="0.2">
      <c r="A109" s="14"/>
      <c r="B109" s="14"/>
      <c r="C109" s="14">
        <v>4120</v>
      </c>
      <c r="D109" s="15" t="s">
        <v>15</v>
      </c>
      <c r="E109" s="16">
        <v>2381</v>
      </c>
      <c r="F109" s="16">
        <f t="shared" si="39"/>
        <v>2380.81</v>
      </c>
      <c r="G109" s="16">
        <f>H109</f>
        <v>2380.81</v>
      </c>
      <c r="H109" s="16">
        <v>2380.81</v>
      </c>
      <c r="I109" s="16"/>
      <c r="J109" s="16"/>
      <c r="K109" s="16">
        <v>0</v>
      </c>
      <c r="L109" s="16"/>
      <c r="M109" s="65">
        <f t="shared" si="38"/>
        <v>0.99992020159596806</v>
      </c>
    </row>
    <row r="110" spans="1:13" ht="12" customHeight="1" x14ac:dyDescent="0.2">
      <c r="A110" s="14"/>
      <c r="B110" s="14"/>
      <c r="C110" s="14">
        <v>4210</v>
      </c>
      <c r="D110" s="15" t="s">
        <v>16</v>
      </c>
      <c r="E110" s="16">
        <v>2033</v>
      </c>
      <c r="F110" s="16">
        <f t="shared" si="39"/>
        <v>2032.58</v>
      </c>
      <c r="G110" s="16">
        <v>2032.58</v>
      </c>
      <c r="H110" s="16"/>
      <c r="I110" s="16"/>
      <c r="J110" s="16"/>
      <c r="K110" s="16">
        <v>0</v>
      </c>
      <c r="L110" s="16"/>
      <c r="M110" s="65">
        <f t="shared" si="38"/>
        <v>0.99979340875553369</v>
      </c>
    </row>
    <row r="111" spans="1:13" ht="12" customHeight="1" x14ac:dyDescent="0.2">
      <c r="A111" s="14"/>
      <c r="B111" s="14"/>
      <c r="C111" s="14">
        <v>4280</v>
      </c>
      <c r="D111" s="15" t="s">
        <v>74</v>
      </c>
      <c r="E111" s="16">
        <v>88</v>
      </c>
      <c r="F111" s="16">
        <f t="shared" si="39"/>
        <v>50</v>
      </c>
      <c r="G111" s="16">
        <v>50</v>
      </c>
      <c r="H111" s="16"/>
      <c r="I111" s="16"/>
      <c r="J111" s="16"/>
      <c r="K111" s="16">
        <v>0</v>
      </c>
      <c r="L111" s="16"/>
      <c r="M111" s="65">
        <f t="shared" si="38"/>
        <v>0.56818181818181823</v>
      </c>
    </row>
    <row r="112" spans="1:13" ht="12" customHeight="1" x14ac:dyDescent="0.2">
      <c r="A112" s="14"/>
      <c r="B112" s="14"/>
      <c r="C112" s="14">
        <v>4300</v>
      </c>
      <c r="D112" s="15" t="s">
        <v>9</v>
      </c>
      <c r="E112" s="16">
        <v>1000</v>
      </c>
      <c r="F112" s="16">
        <f t="shared" si="39"/>
        <v>1000</v>
      </c>
      <c r="G112" s="16">
        <v>1000</v>
      </c>
      <c r="H112" s="16"/>
      <c r="I112" s="16"/>
      <c r="J112" s="16"/>
      <c r="K112" s="16">
        <v>0</v>
      </c>
      <c r="L112" s="16"/>
      <c r="M112" s="65">
        <f t="shared" ref="M112:M152" si="40">F112/E112</f>
        <v>1</v>
      </c>
    </row>
    <row r="113" spans="1:13" ht="12" customHeight="1" x14ac:dyDescent="0.2">
      <c r="A113" s="14"/>
      <c r="B113" s="14"/>
      <c r="C113" s="14">
        <v>4440</v>
      </c>
      <c r="D113" s="15" t="s">
        <v>88</v>
      </c>
      <c r="E113" s="16">
        <v>4014</v>
      </c>
      <c r="F113" s="16">
        <f t="shared" si="39"/>
        <v>4014</v>
      </c>
      <c r="G113" s="16">
        <v>4014</v>
      </c>
      <c r="H113" s="16"/>
      <c r="I113" s="16"/>
      <c r="J113" s="16"/>
      <c r="K113" s="16">
        <v>0</v>
      </c>
      <c r="L113" s="16"/>
      <c r="M113" s="65">
        <f t="shared" si="40"/>
        <v>1</v>
      </c>
    </row>
    <row r="114" spans="1:13" ht="12" customHeight="1" x14ac:dyDescent="0.2">
      <c r="A114" s="14"/>
      <c r="B114" s="14"/>
      <c r="C114" s="14">
        <v>4700</v>
      </c>
      <c r="D114" s="15" t="s">
        <v>85</v>
      </c>
      <c r="E114" s="16">
        <v>1629</v>
      </c>
      <c r="F114" s="16">
        <f t="shared" si="39"/>
        <v>1629</v>
      </c>
      <c r="G114" s="16">
        <v>1629</v>
      </c>
      <c r="H114" s="16"/>
      <c r="I114" s="16"/>
      <c r="J114" s="16"/>
      <c r="K114" s="16">
        <v>0</v>
      </c>
      <c r="L114" s="16"/>
      <c r="M114" s="65">
        <f t="shared" si="40"/>
        <v>1</v>
      </c>
    </row>
    <row r="115" spans="1:13" ht="12" customHeight="1" x14ac:dyDescent="0.2">
      <c r="A115" s="14"/>
      <c r="B115" s="14"/>
      <c r="C115" s="14">
        <v>4710</v>
      </c>
      <c r="D115" s="15" t="s">
        <v>174</v>
      </c>
      <c r="E115" s="16">
        <v>2055</v>
      </c>
      <c r="F115" s="16">
        <f t="shared" si="39"/>
        <v>2054.54</v>
      </c>
      <c r="G115" s="16">
        <f>H115</f>
        <v>2054.54</v>
      </c>
      <c r="H115" s="16">
        <v>2054.54</v>
      </c>
      <c r="I115" s="23"/>
      <c r="J115" s="16"/>
      <c r="K115" s="16">
        <v>0</v>
      </c>
      <c r="L115" s="16"/>
      <c r="M115" s="65">
        <f t="shared" si="40"/>
        <v>0.99977615571776157</v>
      </c>
    </row>
    <row r="116" spans="1:13" ht="12" customHeight="1" x14ac:dyDescent="0.2">
      <c r="A116" s="14"/>
      <c r="B116" s="14">
        <v>75095</v>
      </c>
      <c r="C116" s="14"/>
      <c r="D116" s="15" t="s">
        <v>5</v>
      </c>
      <c r="E116" s="16">
        <f t="shared" ref="E116:L116" si="41">SUM(E117:E122)</f>
        <v>211552.67</v>
      </c>
      <c r="F116" s="16">
        <f t="shared" si="41"/>
        <v>186334.81</v>
      </c>
      <c r="G116" s="16">
        <f t="shared" si="41"/>
        <v>186334.81</v>
      </c>
      <c r="H116" s="16">
        <f t="shared" si="41"/>
        <v>0</v>
      </c>
      <c r="I116" s="16">
        <f t="shared" si="41"/>
        <v>0</v>
      </c>
      <c r="J116" s="16">
        <f t="shared" si="41"/>
        <v>4565.7</v>
      </c>
      <c r="K116" s="16">
        <f t="shared" si="41"/>
        <v>0</v>
      </c>
      <c r="L116" s="16">
        <f t="shared" si="41"/>
        <v>0</v>
      </c>
      <c r="M116" s="65">
        <f t="shared" si="40"/>
        <v>0.88079630476892579</v>
      </c>
    </row>
    <row r="117" spans="1:13" ht="24.75" x14ac:dyDescent="0.2">
      <c r="A117" s="14"/>
      <c r="B117" s="14"/>
      <c r="C117" s="14">
        <v>2310</v>
      </c>
      <c r="D117" s="15" t="s">
        <v>208</v>
      </c>
      <c r="E117" s="16">
        <v>7672.47</v>
      </c>
      <c r="F117" s="12">
        <f>G117+K117</f>
        <v>4565.7</v>
      </c>
      <c r="G117" s="16">
        <f>J117</f>
        <v>4565.7</v>
      </c>
      <c r="H117" s="16"/>
      <c r="I117" s="16"/>
      <c r="J117" s="16">
        <v>4565.7</v>
      </c>
      <c r="K117" s="16">
        <v>0</v>
      </c>
      <c r="L117" s="16"/>
      <c r="M117" s="65">
        <f>F117/E117</f>
        <v>0.5950756405694646</v>
      </c>
    </row>
    <row r="118" spans="1:13" ht="12" customHeight="1" x14ac:dyDescent="0.2">
      <c r="A118" s="14"/>
      <c r="B118" s="14"/>
      <c r="C118" s="14">
        <v>4210</v>
      </c>
      <c r="D118" s="15" t="s">
        <v>16</v>
      </c>
      <c r="E118" s="16">
        <v>4745</v>
      </c>
      <c r="F118" s="16">
        <f t="shared" ref="F118:F122" si="42">G118+K118</f>
        <v>3065.17</v>
      </c>
      <c r="G118" s="16">
        <v>3065.17</v>
      </c>
      <c r="H118" s="16"/>
      <c r="I118" s="16"/>
      <c r="J118" s="16"/>
      <c r="K118" s="16">
        <v>0</v>
      </c>
      <c r="L118" s="16"/>
      <c r="M118" s="65">
        <f t="shared" si="40"/>
        <v>0.6459789251844047</v>
      </c>
    </row>
    <row r="119" spans="1:13" ht="12" customHeight="1" x14ac:dyDescent="0.2">
      <c r="A119" s="14"/>
      <c r="B119" s="14"/>
      <c r="C119" s="14">
        <v>4217</v>
      </c>
      <c r="D119" s="15" t="s">
        <v>16</v>
      </c>
      <c r="E119" s="16">
        <v>18670.650000000001</v>
      </c>
      <c r="F119" s="16">
        <f t="shared" si="42"/>
        <v>18670.650000000001</v>
      </c>
      <c r="G119" s="16">
        <v>18670.650000000001</v>
      </c>
      <c r="H119" s="16"/>
      <c r="I119" s="16"/>
      <c r="J119" s="16"/>
      <c r="K119" s="16">
        <v>0</v>
      </c>
      <c r="L119" s="16"/>
      <c r="M119" s="65">
        <f>F119/E119</f>
        <v>1</v>
      </c>
    </row>
    <row r="120" spans="1:13" ht="12" customHeight="1" x14ac:dyDescent="0.2">
      <c r="A120" s="14"/>
      <c r="B120" s="14"/>
      <c r="C120" s="14">
        <v>4220</v>
      </c>
      <c r="D120" s="58" t="s">
        <v>40</v>
      </c>
      <c r="E120" s="16">
        <v>4300</v>
      </c>
      <c r="F120" s="16">
        <f t="shared" si="42"/>
        <v>0</v>
      </c>
      <c r="G120" s="16">
        <v>0</v>
      </c>
      <c r="H120" s="16"/>
      <c r="I120" s="16"/>
      <c r="J120" s="16"/>
      <c r="K120" s="16">
        <v>0</v>
      </c>
      <c r="L120" s="16"/>
      <c r="M120" s="65">
        <f t="shared" ref="M120" si="43">F120/E120</f>
        <v>0</v>
      </c>
    </row>
    <row r="121" spans="1:13" s="8" customFormat="1" ht="12" customHeight="1" x14ac:dyDescent="0.2">
      <c r="A121" s="14"/>
      <c r="B121" s="14"/>
      <c r="C121" s="14">
        <v>4300</v>
      </c>
      <c r="D121" s="15" t="s">
        <v>9</v>
      </c>
      <c r="E121" s="16">
        <v>74764.55</v>
      </c>
      <c r="F121" s="16">
        <f t="shared" si="42"/>
        <v>59865.14</v>
      </c>
      <c r="G121" s="16">
        <v>59865.14</v>
      </c>
      <c r="H121" s="16"/>
      <c r="I121" s="16"/>
      <c r="J121" s="16"/>
      <c r="K121" s="16">
        <v>0</v>
      </c>
      <c r="L121" s="16"/>
      <c r="M121" s="65">
        <f t="shared" ref="M121:M122" si="44">F121/E121</f>
        <v>0.80071557977677921</v>
      </c>
    </row>
    <row r="122" spans="1:13" ht="12" customHeight="1" x14ac:dyDescent="0.2">
      <c r="A122" s="14"/>
      <c r="B122" s="14"/>
      <c r="C122" s="14">
        <v>4430</v>
      </c>
      <c r="D122" s="15" t="s">
        <v>6</v>
      </c>
      <c r="E122" s="16">
        <v>101400</v>
      </c>
      <c r="F122" s="16">
        <f t="shared" si="42"/>
        <v>100168.15</v>
      </c>
      <c r="G122" s="16">
        <v>100168.15</v>
      </c>
      <c r="H122" s="16"/>
      <c r="I122" s="16"/>
      <c r="J122" s="16"/>
      <c r="K122" s="16">
        <v>0</v>
      </c>
      <c r="L122" s="16"/>
      <c r="M122" s="65">
        <f t="shared" si="44"/>
        <v>0.98785157790927014</v>
      </c>
    </row>
    <row r="123" spans="1:13" ht="19.5" x14ac:dyDescent="0.2">
      <c r="A123" s="5">
        <v>751</v>
      </c>
      <c r="B123" s="5"/>
      <c r="C123" s="5"/>
      <c r="D123" s="24" t="s">
        <v>24</v>
      </c>
      <c r="E123" s="7">
        <f>E124+E128+E143</f>
        <v>63442</v>
      </c>
      <c r="F123" s="7">
        <f t="shared" ref="F123:L123" si="45">F124+F128+F143</f>
        <v>51359.750000000007</v>
      </c>
      <c r="G123" s="7">
        <f t="shared" si="45"/>
        <v>51359.750000000007</v>
      </c>
      <c r="H123" s="7">
        <f t="shared" si="45"/>
        <v>9768.1999999999989</v>
      </c>
      <c r="I123" s="7">
        <f t="shared" si="45"/>
        <v>30840</v>
      </c>
      <c r="J123" s="7">
        <f t="shared" si="45"/>
        <v>0</v>
      </c>
      <c r="K123" s="7">
        <f t="shared" si="45"/>
        <v>0</v>
      </c>
      <c r="L123" s="7">
        <f t="shared" si="45"/>
        <v>0</v>
      </c>
      <c r="M123" s="63">
        <f t="shared" si="40"/>
        <v>0.8095543961413576</v>
      </c>
    </row>
    <row r="124" spans="1:13" ht="16.5" x14ac:dyDescent="0.2">
      <c r="A124" s="14"/>
      <c r="B124" s="14">
        <v>75101</v>
      </c>
      <c r="C124" s="14"/>
      <c r="D124" s="23" t="s">
        <v>25</v>
      </c>
      <c r="E124" s="16">
        <f t="shared" ref="E124:L124" si="46">E126+E127+E125</f>
        <v>1032</v>
      </c>
      <c r="F124" s="16">
        <f t="shared" si="46"/>
        <v>1032</v>
      </c>
      <c r="G124" s="16">
        <f t="shared" si="46"/>
        <v>1032</v>
      </c>
      <c r="H124" s="16">
        <f t="shared" si="46"/>
        <v>1032</v>
      </c>
      <c r="I124" s="16">
        <f t="shared" si="46"/>
        <v>0</v>
      </c>
      <c r="J124" s="16">
        <f t="shared" si="46"/>
        <v>0</v>
      </c>
      <c r="K124" s="16">
        <f t="shared" si="46"/>
        <v>0</v>
      </c>
      <c r="L124" s="16">
        <f t="shared" si="46"/>
        <v>0</v>
      </c>
      <c r="M124" s="65">
        <f t="shared" si="40"/>
        <v>1</v>
      </c>
    </row>
    <row r="125" spans="1:13" ht="12" customHeight="1" x14ac:dyDescent="0.2">
      <c r="A125" s="14"/>
      <c r="B125" s="14"/>
      <c r="C125" s="14">
        <v>4010</v>
      </c>
      <c r="D125" s="15" t="s">
        <v>83</v>
      </c>
      <c r="E125" s="16">
        <v>864</v>
      </c>
      <c r="F125" s="16">
        <f>G125+K125</f>
        <v>864</v>
      </c>
      <c r="G125" s="16">
        <f>H125</f>
        <v>864</v>
      </c>
      <c r="H125" s="16">
        <v>864</v>
      </c>
      <c r="I125" s="16"/>
      <c r="J125" s="16"/>
      <c r="K125" s="16">
        <v>0</v>
      </c>
      <c r="L125" s="16"/>
      <c r="M125" s="65">
        <f t="shared" si="40"/>
        <v>1</v>
      </c>
    </row>
    <row r="126" spans="1:13" ht="12" customHeight="1" x14ac:dyDescent="0.2">
      <c r="A126" s="14"/>
      <c r="B126" s="14"/>
      <c r="C126" s="14">
        <v>4110</v>
      </c>
      <c r="D126" s="15" t="s">
        <v>14</v>
      </c>
      <c r="E126" s="16">
        <v>150</v>
      </c>
      <c r="F126" s="16">
        <f>G126+K126</f>
        <v>150</v>
      </c>
      <c r="G126" s="16">
        <f>H126</f>
        <v>150</v>
      </c>
      <c r="H126" s="16">
        <v>150</v>
      </c>
      <c r="I126" s="16"/>
      <c r="J126" s="16"/>
      <c r="K126" s="16">
        <v>0</v>
      </c>
      <c r="L126" s="16"/>
      <c r="M126" s="65">
        <f t="shared" si="40"/>
        <v>1</v>
      </c>
    </row>
    <row r="127" spans="1:13" ht="12" customHeight="1" x14ac:dyDescent="0.2">
      <c r="A127" s="14"/>
      <c r="B127" s="14"/>
      <c r="C127" s="14">
        <v>4120</v>
      </c>
      <c r="D127" s="15" t="s">
        <v>15</v>
      </c>
      <c r="E127" s="16">
        <v>18</v>
      </c>
      <c r="F127" s="16">
        <f>G127+K127</f>
        <v>18</v>
      </c>
      <c r="G127" s="16">
        <f>H127</f>
        <v>18</v>
      </c>
      <c r="H127" s="16">
        <v>18</v>
      </c>
      <c r="I127" s="16"/>
      <c r="J127" s="16"/>
      <c r="K127" s="16">
        <v>0</v>
      </c>
      <c r="L127" s="16"/>
      <c r="M127" s="65">
        <f t="shared" si="40"/>
        <v>1</v>
      </c>
    </row>
    <row r="128" spans="1:13" ht="12" customHeight="1" x14ac:dyDescent="0.2">
      <c r="A128" s="14"/>
      <c r="B128" s="14">
        <v>75108</v>
      </c>
      <c r="C128" s="14"/>
      <c r="D128" s="15" t="s">
        <v>217</v>
      </c>
      <c r="E128" s="16">
        <f>SUM(E129:E142)</f>
        <v>62092</v>
      </c>
      <c r="F128" s="16">
        <f t="shared" ref="F128:L128" si="47">SUM(F129:F142)</f>
        <v>50009.750000000007</v>
      </c>
      <c r="G128" s="16">
        <f t="shared" si="47"/>
        <v>50009.750000000007</v>
      </c>
      <c r="H128" s="16">
        <f t="shared" si="47"/>
        <v>8736.1999999999989</v>
      </c>
      <c r="I128" s="16">
        <f t="shared" si="47"/>
        <v>30840</v>
      </c>
      <c r="J128" s="16">
        <f t="shared" si="47"/>
        <v>0</v>
      </c>
      <c r="K128" s="16">
        <f t="shared" si="47"/>
        <v>0</v>
      </c>
      <c r="L128" s="16">
        <f t="shared" si="47"/>
        <v>0</v>
      </c>
      <c r="M128" s="65">
        <f t="shared" si="40"/>
        <v>0.80541374090059925</v>
      </c>
    </row>
    <row r="129" spans="1:13" ht="12" customHeight="1" x14ac:dyDescent="0.2">
      <c r="A129" s="14"/>
      <c r="B129" s="14"/>
      <c r="C129" s="14">
        <v>3030</v>
      </c>
      <c r="D129" s="15" t="s">
        <v>84</v>
      </c>
      <c r="E129" s="16">
        <v>31080</v>
      </c>
      <c r="F129" s="16">
        <f>G129+K129</f>
        <v>30840</v>
      </c>
      <c r="G129" s="16">
        <f>H129+I129+J129</f>
        <v>30840</v>
      </c>
      <c r="H129" s="16"/>
      <c r="I129" s="16">
        <v>30840</v>
      </c>
      <c r="J129" s="16"/>
      <c r="K129" s="16">
        <v>0</v>
      </c>
      <c r="L129" s="16"/>
      <c r="M129" s="65">
        <f>F129/E129</f>
        <v>0.99227799227799229</v>
      </c>
    </row>
    <row r="130" spans="1:13" ht="12" customHeight="1" x14ac:dyDescent="0.2">
      <c r="A130" s="14"/>
      <c r="B130" s="14"/>
      <c r="C130" s="14">
        <v>4010</v>
      </c>
      <c r="D130" s="15" t="s">
        <v>83</v>
      </c>
      <c r="E130" s="16">
        <v>7390</v>
      </c>
      <c r="F130" s="16">
        <f>G130+K130</f>
        <v>7300</v>
      </c>
      <c r="G130" s="16">
        <f>H130</f>
        <v>7300</v>
      </c>
      <c r="H130" s="16">
        <v>7300</v>
      </c>
      <c r="I130" s="16"/>
      <c r="J130" s="16"/>
      <c r="K130" s="16">
        <v>0</v>
      </c>
      <c r="L130" s="16"/>
      <c r="M130" s="65">
        <f t="shared" si="40"/>
        <v>0.98782138024357236</v>
      </c>
    </row>
    <row r="131" spans="1:13" ht="9.75" x14ac:dyDescent="0.2">
      <c r="A131" s="77" t="s">
        <v>0</v>
      </c>
      <c r="B131" s="77" t="s">
        <v>1</v>
      </c>
      <c r="C131" s="77" t="s">
        <v>59</v>
      </c>
      <c r="D131" s="77" t="s">
        <v>2</v>
      </c>
      <c r="E131" s="77" t="s">
        <v>60</v>
      </c>
      <c r="F131" s="77" t="s">
        <v>203</v>
      </c>
      <c r="G131" s="77"/>
      <c r="H131" s="77"/>
      <c r="I131" s="77"/>
      <c r="J131" s="77"/>
      <c r="K131" s="77"/>
      <c r="L131" s="77"/>
      <c r="M131" s="76" t="s">
        <v>110</v>
      </c>
    </row>
    <row r="132" spans="1:13" ht="8.25" x14ac:dyDescent="0.2">
      <c r="A132" s="77"/>
      <c r="B132" s="77"/>
      <c r="C132" s="77"/>
      <c r="D132" s="77"/>
      <c r="E132" s="77"/>
      <c r="F132" s="77" t="s">
        <v>109</v>
      </c>
      <c r="G132" s="76" t="s">
        <v>131</v>
      </c>
      <c r="H132" s="68"/>
      <c r="I132" s="68" t="s">
        <v>130</v>
      </c>
      <c r="J132" s="68"/>
      <c r="K132" s="76" t="s">
        <v>99</v>
      </c>
      <c r="L132" s="71" t="s">
        <v>130</v>
      </c>
      <c r="M132" s="76"/>
    </row>
    <row r="133" spans="1:13" ht="24.75" x14ac:dyDescent="0.2">
      <c r="A133" s="77"/>
      <c r="B133" s="77"/>
      <c r="C133" s="77"/>
      <c r="D133" s="77"/>
      <c r="E133" s="77"/>
      <c r="F133" s="77"/>
      <c r="G133" s="76"/>
      <c r="H133" s="71" t="s">
        <v>128</v>
      </c>
      <c r="I133" s="71" t="s">
        <v>127</v>
      </c>
      <c r="J133" s="71" t="s">
        <v>129</v>
      </c>
      <c r="K133" s="76"/>
      <c r="L133" s="71" t="s">
        <v>164</v>
      </c>
      <c r="M133" s="76"/>
    </row>
    <row r="134" spans="1:13" ht="8.25" x14ac:dyDescent="0.2">
      <c r="A134" s="71" t="s">
        <v>100</v>
      </c>
      <c r="B134" s="71" t="s">
        <v>101</v>
      </c>
      <c r="C134" s="71" t="s">
        <v>102</v>
      </c>
      <c r="D134" s="71" t="s">
        <v>103</v>
      </c>
      <c r="E134" s="71" t="s">
        <v>104</v>
      </c>
      <c r="F134" s="71" t="s">
        <v>105</v>
      </c>
      <c r="G134" s="71" t="s">
        <v>106</v>
      </c>
      <c r="H134" s="71" t="s">
        <v>107</v>
      </c>
      <c r="I134" s="71" t="s">
        <v>108</v>
      </c>
      <c r="J134" s="71" t="s">
        <v>152</v>
      </c>
      <c r="K134" s="71" t="s">
        <v>153</v>
      </c>
      <c r="L134" s="71" t="s">
        <v>154</v>
      </c>
      <c r="M134" s="71" t="s">
        <v>165</v>
      </c>
    </row>
    <row r="135" spans="1:13" ht="12" customHeight="1" x14ac:dyDescent="0.2">
      <c r="A135" s="14"/>
      <c r="B135" s="14"/>
      <c r="C135" s="14">
        <v>4110</v>
      </c>
      <c r="D135" s="15" t="s">
        <v>14</v>
      </c>
      <c r="E135" s="16">
        <v>1250</v>
      </c>
      <c r="F135" s="16">
        <f t="shared" ref="F135:F142" si="48">G135+K135</f>
        <v>1248.3</v>
      </c>
      <c r="G135" s="16">
        <f>H135</f>
        <v>1248.3</v>
      </c>
      <c r="H135" s="16">
        <v>1248.3</v>
      </c>
      <c r="I135" s="16"/>
      <c r="J135" s="16"/>
      <c r="K135" s="16">
        <v>0</v>
      </c>
      <c r="L135" s="16"/>
      <c r="M135" s="65">
        <f t="shared" si="40"/>
        <v>0.99863999999999997</v>
      </c>
    </row>
    <row r="136" spans="1:13" ht="12" customHeight="1" x14ac:dyDescent="0.2">
      <c r="A136" s="14"/>
      <c r="B136" s="14"/>
      <c r="C136" s="14">
        <v>4120</v>
      </c>
      <c r="D136" s="15" t="s">
        <v>15</v>
      </c>
      <c r="E136" s="16">
        <v>137</v>
      </c>
      <c r="F136" s="16">
        <f t="shared" si="48"/>
        <v>136.9</v>
      </c>
      <c r="G136" s="16">
        <f>H136</f>
        <v>136.9</v>
      </c>
      <c r="H136" s="16">
        <v>136.9</v>
      </c>
      <c r="I136" s="16"/>
      <c r="J136" s="16"/>
      <c r="K136" s="16">
        <v>0</v>
      </c>
      <c r="L136" s="16"/>
      <c r="M136" s="65">
        <f t="shared" si="40"/>
        <v>0.99927007299270076</v>
      </c>
    </row>
    <row r="137" spans="1:13" ht="12" customHeight="1" x14ac:dyDescent="0.2">
      <c r="A137" s="14"/>
      <c r="B137" s="14"/>
      <c r="C137" s="14">
        <v>4210</v>
      </c>
      <c r="D137" s="15" t="s">
        <v>16</v>
      </c>
      <c r="E137" s="16">
        <v>17000</v>
      </c>
      <c r="F137" s="16">
        <f t="shared" si="48"/>
        <v>8257.15</v>
      </c>
      <c r="G137" s="16">
        <v>8257.15</v>
      </c>
      <c r="H137" s="16"/>
      <c r="I137" s="16"/>
      <c r="J137" s="16"/>
      <c r="K137" s="16">
        <v>0</v>
      </c>
      <c r="L137" s="16"/>
      <c r="M137" s="65">
        <f t="shared" si="40"/>
        <v>0.48571470588235294</v>
      </c>
    </row>
    <row r="138" spans="1:13" ht="12" customHeight="1" x14ac:dyDescent="0.2">
      <c r="A138" s="14"/>
      <c r="B138" s="14"/>
      <c r="C138" s="14">
        <v>4260</v>
      </c>
      <c r="D138" s="15" t="s">
        <v>21</v>
      </c>
      <c r="E138" s="16">
        <v>50</v>
      </c>
      <c r="F138" s="16">
        <f t="shared" si="48"/>
        <v>50</v>
      </c>
      <c r="G138" s="16">
        <v>50</v>
      </c>
      <c r="H138" s="16"/>
      <c r="I138" s="16"/>
      <c r="J138" s="16"/>
      <c r="K138" s="16">
        <v>0</v>
      </c>
      <c r="L138" s="16"/>
      <c r="M138" s="65">
        <f t="shared" si="40"/>
        <v>1</v>
      </c>
    </row>
    <row r="139" spans="1:13" ht="12" customHeight="1" x14ac:dyDescent="0.2">
      <c r="A139" s="14"/>
      <c r="B139" s="14"/>
      <c r="C139" s="14">
        <v>4300</v>
      </c>
      <c r="D139" s="15" t="s">
        <v>9</v>
      </c>
      <c r="E139" s="16">
        <v>4380</v>
      </c>
      <c r="F139" s="16">
        <f t="shared" si="48"/>
        <v>1373</v>
      </c>
      <c r="G139" s="16">
        <v>1373</v>
      </c>
      <c r="H139" s="16"/>
      <c r="I139" s="16"/>
      <c r="J139" s="16"/>
      <c r="K139" s="16">
        <v>0</v>
      </c>
      <c r="L139" s="16"/>
      <c r="M139" s="65">
        <f t="shared" si="40"/>
        <v>0.31347031963470318</v>
      </c>
    </row>
    <row r="140" spans="1:13" ht="12" customHeight="1" x14ac:dyDescent="0.2">
      <c r="A140" s="14"/>
      <c r="B140" s="14"/>
      <c r="C140" s="14">
        <v>4360</v>
      </c>
      <c r="D140" s="15" t="s">
        <v>119</v>
      </c>
      <c r="E140" s="16">
        <v>50</v>
      </c>
      <c r="F140" s="16">
        <f t="shared" si="48"/>
        <v>50</v>
      </c>
      <c r="G140" s="16">
        <v>50</v>
      </c>
      <c r="H140" s="16"/>
      <c r="I140" s="16"/>
      <c r="J140" s="16"/>
      <c r="K140" s="16">
        <v>0</v>
      </c>
      <c r="L140" s="16"/>
      <c r="M140" s="65">
        <f t="shared" si="40"/>
        <v>1</v>
      </c>
    </row>
    <row r="141" spans="1:13" ht="12" customHeight="1" x14ac:dyDescent="0.2">
      <c r="A141" s="14"/>
      <c r="B141" s="14"/>
      <c r="C141" s="14">
        <v>4410</v>
      </c>
      <c r="D141" s="15" t="s">
        <v>35</v>
      </c>
      <c r="E141" s="16">
        <v>704</v>
      </c>
      <c r="F141" s="16">
        <f t="shared" si="48"/>
        <v>703.4</v>
      </c>
      <c r="G141" s="16">
        <v>703.4</v>
      </c>
      <c r="H141" s="16"/>
      <c r="I141" s="16"/>
      <c r="J141" s="16"/>
      <c r="K141" s="16">
        <v>0</v>
      </c>
      <c r="L141" s="16"/>
      <c r="M141" s="65">
        <f t="shared" si="40"/>
        <v>0.99914772727272727</v>
      </c>
    </row>
    <row r="142" spans="1:13" ht="12" customHeight="1" x14ac:dyDescent="0.2">
      <c r="A142" s="14"/>
      <c r="B142" s="14"/>
      <c r="C142" s="14">
        <v>4710</v>
      </c>
      <c r="D142" s="15" t="s">
        <v>174</v>
      </c>
      <c r="E142" s="16">
        <v>51</v>
      </c>
      <c r="F142" s="16">
        <f t="shared" si="48"/>
        <v>51</v>
      </c>
      <c r="G142" s="16">
        <f>H142</f>
        <v>51</v>
      </c>
      <c r="H142" s="16">
        <v>51</v>
      </c>
      <c r="I142" s="23"/>
      <c r="J142" s="16"/>
      <c r="K142" s="16">
        <v>0</v>
      </c>
      <c r="L142" s="16"/>
      <c r="M142" s="65">
        <f t="shared" si="40"/>
        <v>1</v>
      </c>
    </row>
    <row r="143" spans="1:13" ht="12" customHeight="1" x14ac:dyDescent="0.2">
      <c r="A143" s="14"/>
      <c r="B143" s="14">
        <v>75110</v>
      </c>
      <c r="C143" s="14"/>
      <c r="D143" s="15" t="s">
        <v>218</v>
      </c>
      <c r="E143" s="16">
        <f>SUM(E144)</f>
        <v>318</v>
      </c>
      <c r="F143" s="16">
        <f t="shared" ref="F143:L143" si="49">SUM(F144)</f>
        <v>318</v>
      </c>
      <c r="G143" s="16">
        <f t="shared" si="49"/>
        <v>318</v>
      </c>
      <c r="H143" s="16">
        <f t="shared" si="49"/>
        <v>0</v>
      </c>
      <c r="I143" s="16">
        <f t="shared" si="49"/>
        <v>0</v>
      </c>
      <c r="J143" s="16">
        <f t="shared" si="49"/>
        <v>0</v>
      </c>
      <c r="K143" s="16">
        <f t="shared" si="49"/>
        <v>0</v>
      </c>
      <c r="L143" s="16">
        <f t="shared" si="49"/>
        <v>0</v>
      </c>
      <c r="M143" s="65">
        <f t="shared" ref="M143" si="50">F143/E143</f>
        <v>1</v>
      </c>
    </row>
    <row r="144" spans="1:13" ht="12" customHeight="1" x14ac:dyDescent="0.2">
      <c r="A144" s="14"/>
      <c r="B144" s="14"/>
      <c r="C144" s="14">
        <v>4210</v>
      </c>
      <c r="D144" s="15" t="s">
        <v>16</v>
      </c>
      <c r="E144" s="16">
        <v>318</v>
      </c>
      <c r="F144" s="16">
        <f t="shared" ref="F144" si="51">G144+K144</f>
        <v>318</v>
      </c>
      <c r="G144" s="16">
        <v>318</v>
      </c>
      <c r="H144" s="16"/>
      <c r="I144" s="16"/>
      <c r="J144" s="16"/>
      <c r="K144" s="16">
        <v>0</v>
      </c>
      <c r="L144" s="16"/>
      <c r="M144" s="65">
        <f t="shared" ref="M144" si="52">F144/E144</f>
        <v>1</v>
      </c>
    </row>
    <row r="145" spans="1:13" ht="12" customHeight="1" x14ac:dyDescent="0.2">
      <c r="A145" s="5">
        <v>752</v>
      </c>
      <c r="B145" s="5"/>
      <c r="C145" s="5"/>
      <c r="D145" s="24" t="s">
        <v>176</v>
      </c>
      <c r="E145" s="7">
        <f>E146</f>
        <v>200</v>
      </c>
      <c r="F145" s="7">
        <f t="shared" ref="F145:L146" si="53">F146</f>
        <v>200</v>
      </c>
      <c r="G145" s="7">
        <f t="shared" si="53"/>
        <v>200</v>
      </c>
      <c r="H145" s="7">
        <f t="shared" si="53"/>
        <v>0</v>
      </c>
      <c r="I145" s="7">
        <f t="shared" si="53"/>
        <v>0</v>
      </c>
      <c r="J145" s="7">
        <f t="shared" si="53"/>
        <v>0</v>
      </c>
      <c r="K145" s="7">
        <f t="shared" si="53"/>
        <v>0</v>
      </c>
      <c r="L145" s="7">
        <f t="shared" si="53"/>
        <v>0</v>
      </c>
      <c r="M145" s="63">
        <f>F145/E145</f>
        <v>1</v>
      </c>
    </row>
    <row r="146" spans="1:13" ht="12" customHeight="1" x14ac:dyDescent="0.2">
      <c r="A146" s="14"/>
      <c r="B146" s="14">
        <v>75212</v>
      </c>
      <c r="C146" s="14"/>
      <c r="D146" s="15" t="s">
        <v>177</v>
      </c>
      <c r="E146" s="16">
        <f>E147</f>
        <v>200</v>
      </c>
      <c r="F146" s="16">
        <f t="shared" si="53"/>
        <v>200</v>
      </c>
      <c r="G146" s="16">
        <f t="shared" si="53"/>
        <v>200</v>
      </c>
      <c r="H146" s="16">
        <f t="shared" si="53"/>
        <v>0</v>
      </c>
      <c r="I146" s="16">
        <f t="shared" si="53"/>
        <v>0</v>
      </c>
      <c r="J146" s="16">
        <f t="shared" si="53"/>
        <v>0</v>
      </c>
      <c r="K146" s="16">
        <f t="shared" si="53"/>
        <v>0</v>
      </c>
      <c r="L146" s="16">
        <f t="shared" si="53"/>
        <v>0</v>
      </c>
      <c r="M146" s="65">
        <f t="shared" si="40"/>
        <v>1</v>
      </c>
    </row>
    <row r="147" spans="1:13" ht="12" customHeight="1" x14ac:dyDescent="0.2">
      <c r="A147" s="14"/>
      <c r="B147" s="14"/>
      <c r="C147" s="14">
        <v>4210</v>
      </c>
      <c r="D147" s="23" t="s">
        <v>16</v>
      </c>
      <c r="E147" s="16">
        <v>200</v>
      </c>
      <c r="F147" s="16">
        <f>G147+K147</f>
        <v>200</v>
      </c>
      <c r="G147" s="16">
        <v>200</v>
      </c>
      <c r="H147" s="16"/>
      <c r="I147" s="16"/>
      <c r="J147" s="16"/>
      <c r="K147" s="16"/>
      <c r="L147" s="16"/>
      <c r="M147" s="65">
        <f t="shared" si="40"/>
        <v>1</v>
      </c>
    </row>
    <row r="148" spans="1:13" ht="12" customHeight="1" x14ac:dyDescent="0.2">
      <c r="A148" s="5">
        <v>754</v>
      </c>
      <c r="B148" s="5"/>
      <c r="C148" s="5"/>
      <c r="D148" s="24" t="s">
        <v>26</v>
      </c>
      <c r="E148" s="7">
        <f>E149+E161</f>
        <v>509760</v>
      </c>
      <c r="F148" s="7">
        <f t="shared" ref="F148:L148" si="54">F149+F161</f>
        <v>502167.88</v>
      </c>
      <c r="G148" s="7">
        <f t="shared" si="54"/>
        <v>232167.88</v>
      </c>
      <c r="H148" s="7">
        <f t="shared" si="54"/>
        <v>41360</v>
      </c>
      <c r="I148" s="7">
        <f t="shared" si="54"/>
        <v>75820</v>
      </c>
      <c r="J148" s="7">
        <f t="shared" si="54"/>
        <v>10000</v>
      </c>
      <c r="K148" s="7">
        <f t="shared" si="54"/>
        <v>270000</v>
      </c>
      <c r="L148" s="7">
        <f t="shared" si="54"/>
        <v>270000</v>
      </c>
      <c r="M148" s="63">
        <f>F148/E148</f>
        <v>0.9851064814814815</v>
      </c>
    </row>
    <row r="149" spans="1:13" ht="12" customHeight="1" x14ac:dyDescent="0.2">
      <c r="A149" s="14"/>
      <c r="B149" s="14">
        <v>75412</v>
      </c>
      <c r="C149" s="14"/>
      <c r="D149" s="23" t="s">
        <v>27</v>
      </c>
      <c r="E149" s="16">
        <f>SUM(E150:E160)</f>
        <v>508960</v>
      </c>
      <c r="F149" s="16">
        <f t="shared" ref="F149:L149" si="55">SUM(F150:F160)</f>
        <v>501367.88</v>
      </c>
      <c r="G149" s="16">
        <f t="shared" si="55"/>
        <v>231367.88</v>
      </c>
      <c r="H149" s="16">
        <f t="shared" si="55"/>
        <v>41360</v>
      </c>
      <c r="I149" s="16">
        <f t="shared" si="55"/>
        <v>75820</v>
      </c>
      <c r="J149" s="16">
        <f t="shared" si="55"/>
        <v>10000</v>
      </c>
      <c r="K149" s="16">
        <f t="shared" si="55"/>
        <v>270000</v>
      </c>
      <c r="L149" s="16">
        <f t="shared" si="55"/>
        <v>270000</v>
      </c>
      <c r="M149" s="65">
        <f t="shared" si="40"/>
        <v>0.98508307136120721</v>
      </c>
    </row>
    <row r="150" spans="1:13" ht="24.75" x14ac:dyDescent="0.2">
      <c r="A150" s="14"/>
      <c r="B150" s="14"/>
      <c r="C150" s="14">
        <v>2820</v>
      </c>
      <c r="D150" s="23" t="s">
        <v>209</v>
      </c>
      <c r="E150" s="16">
        <v>10000</v>
      </c>
      <c r="F150" s="12">
        <f>G150+K150</f>
        <v>10000</v>
      </c>
      <c r="G150" s="16">
        <f>J150</f>
        <v>10000</v>
      </c>
      <c r="H150" s="16"/>
      <c r="I150" s="16"/>
      <c r="J150" s="16">
        <v>10000</v>
      </c>
      <c r="K150" s="16">
        <v>0</v>
      </c>
      <c r="L150" s="16"/>
      <c r="M150" s="65">
        <f>F150/E150</f>
        <v>1</v>
      </c>
    </row>
    <row r="151" spans="1:13" ht="12" customHeight="1" x14ac:dyDescent="0.2">
      <c r="A151" s="14"/>
      <c r="B151" s="14"/>
      <c r="C151" s="14">
        <v>3030</v>
      </c>
      <c r="D151" s="23" t="s">
        <v>95</v>
      </c>
      <c r="E151" s="16">
        <v>75842</v>
      </c>
      <c r="F151" s="16">
        <f t="shared" ref="F151:F160" si="56">G151+K151</f>
        <v>75820</v>
      </c>
      <c r="G151" s="16">
        <f>H151+I151+J151</f>
        <v>75820</v>
      </c>
      <c r="H151" s="16"/>
      <c r="I151" s="16">
        <v>75820</v>
      </c>
      <c r="J151" s="16"/>
      <c r="K151" s="16">
        <v>0</v>
      </c>
      <c r="L151" s="16"/>
      <c r="M151" s="65">
        <f t="shared" si="40"/>
        <v>0.99970992326151742</v>
      </c>
    </row>
    <row r="152" spans="1:13" ht="12" customHeight="1" x14ac:dyDescent="0.2">
      <c r="A152" s="14"/>
      <c r="B152" s="14"/>
      <c r="C152" s="14">
        <v>4170</v>
      </c>
      <c r="D152" s="23" t="s">
        <v>72</v>
      </c>
      <c r="E152" s="16">
        <v>41360</v>
      </c>
      <c r="F152" s="16">
        <f t="shared" si="56"/>
        <v>41360</v>
      </c>
      <c r="G152" s="16">
        <f>H152+I152+J152</f>
        <v>41360</v>
      </c>
      <c r="H152" s="16">
        <v>41360</v>
      </c>
      <c r="I152" s="16"/>
      <c r="J152" s="16"/>
      <c r="K152" s="16">
        <v>0</v>
      </c>
      <c r="L152" s="16"/>
      <c r="M152" s="64">
        <f t="shared" si="40"/>
        <v>1</v>
      </c>
    </row>
    <row r="153" spans="1:13" ht="12" customHeight="1" x14ac:dyDescent="0.2">
      <c r="A153" s="14"/>
      <c r="B153" s="14"/>
      <c r="C153" s="14">
        <v>4210</v>
      </c>
      <c r="D153" s="23" t="s">
        <v>16</v>
      </c>
      <c r="E153" s="16">
        <v>56966</v>
      </c>
      <c r="F153" s="16">
        <f t="shared" si="56"/>
        <v>55957.38</v>
      </c>
      <c r="G153" s="16">
        <v>55957.38</v>
      </c>
      <c r="H153" s="16"/>
      <c r="I153" s="16"/>
      <c r="J153" s="16"/>
      <c r="K153" s="16">
        <v>0</v>
      </c>
      <c r="L153" s="16"/>
      <c r="M153" s="64">
        <f t="shared" ref="M153:M160" si="57">F153/E153</f>
        <v>0.98229435101639573</v>
      </c>
    </row>
    <row r="154" spans="1:13" ht="12" customHeight="1" x14ac:dyDescent="0.2">
      <c r="A154" s="14"/>
      <c r="B154" s="14"/>
      <c r="C154" s="14">
        <v>4220</v>
      </c>
      <c r="D154" s="23" t="s">
        <v>40</v>
      </c>
      <c r="E154" s="16">
        <v>7567</v>
      </c>
      <c r="F154" s="16">
        <f t="shared" si="56"/>
        <v>7250.99</v>
      </c>
      <c r="G154" s="16">
        <v>7250.99</v>
      </c>
      <c r="H154" s="16"/>
      <c r="I154" s="16"/>
      <c r="J154" s="16"/>
      <c r="K154" s="16">
        <v>0</v>
      </c>
      <c r="L154" s="16"/>
      <c r="M154" s="64">
        <f t="shared" si="57"/>
        <v>0.95823840359455525</v>
      </c>
    </row>
    <row r="155" spans="1:13" ht="12" customHeight="1" x14ac:dyDescent="0.2">
      <c r="A155" s="14"/>
      <c r="B155" s="14"/>
      <c r="C155" s="14">
        <v>4260</v>
      </c>
      <c r="D155" s="15" t="s">
        <v>21</v>
      </c>
      <c r="E155" s="16">
        <v>2950</v>
      </c>
      <c r="F155" s="16">
        <f t="shared" si="56"/>
        <v>1408.56</v>
      </c>
      <c r="G155" s="16">
        <v>1408.56</v>
      </c>
      <c r="H155" s="16"/>
      <c r="I155" s="16"/>
      <c r="J155" s="16"/>
      <c r="K155" s="16">
        <v>0</v>
      </c>
      <c r="L155" s="16"/>
      <c r="M155" s="65">
        <f t="shared" si="57"/>
        <v>0.47747796610169491</v>
      </c>
    </row>
    <row r="156" spans="1:13" ht="12" customHeight="1" x14ac:dyDescent="0.2">
      <c r="A156" s="14"/>
      <c r="B156" s="14"/>
      <c r="C156" s="14">
        <v>4270</v>
      </c>
      <c r="D156" s="23" t="s">
        <v>8</v>
      </c>
      <c r="E156" s="16">
        <v>3000</v>
      </c>
      <c r="F156" s="16">
        <f t="shared" si="56"/>
        <v>3000</v>
      </c>
      <c r="G156" s="16">
        <v>3000</v>
      </c>
      <c r="H156" s="16"/>
      <c r="I156" s="16"/>
      <c r="J156" s="16"/>
      <c r="K156" s="16">
        <v>0</v>
      </c>
      <c r="L156" s="16"/>
      <c r="M156" s="64">
        <f t="shared" si="57"/>
        <v>1</v>
      </c>
    </row>
    <row r="157" spans="1:13" ht="12" customHeight="1" x14ac:dyDescent="0.2">
      <c r="A157" s="14"/>
      <c r="B157" s="14"/>
      <c r="C157" s="14">
        <v>4300</v>
      </c>
      <c r="D157" s="23" t="s">
        <v>9</v>
      </c>
      <c r="E157" s="16">
        <v>32517</v>
      </c>
      <c r="F157" s="16">
        <f t="shared" si="56"/>
        <v>27960.1</v>
      </c>
      <c r="G157" s="16">
        <v>27960.1</v>
      </c>
      <c r="H157" s="16"/>
      <c r="I157" s="16"/>
      <c r="J157" s="16"/>
      <c r="K157" s="16">
        <v>0</v>
      </c>
      <c r="L157" s="16"/>
      <c r="M157" s="64">
        <f t="shared" si="57"/>
        <v>0.85986099578681918</v>
      </c>
    </row>
    <row r="158" spans="1:13" ht="12" customHeight="1" x14ac:dyDescent="0.2">
      <c r="A158" s="14"/>
      <c r="B158" s="14"/>
      <c r="C158" s="14">
        <v>4360</v>
      </c>
      <c r="D158" s="15" t="s">
        <v>119</v>
      </c>
      <c r="E158" s="16">
        <v>1400</v>
      </c>
      <c r="F158" s="16">
        <f t="shared" si="56"/>
        <v>1252.8499999999999</v>
      </c>
      <c r="G158" s="16">
        <v>1252.8499999999999</v>
      </c>
      <c r="H158" s="16"/>
      <c r="I158" s="16"/>
      <c r="J158" s="16"/>
      <c r="K158" s="16">
        <v>0</v>
      </c>
      <c r="L158" s="16"/>
      <c r="M158" s="64">
        <f t="shared" si="57"/>
        <v>0.89489285714285705</v>
      </c>
    </row>
    <row r="159" spans="1:13" ht="12" customHeight="1" x14ac:dyDescent="0.2">
      <c r="A159" s="14"/>
      <c r="B159" s="14"/>
      <c r="C159" s="14">
        <v>4430</v>
      </c>
      <c r="D159" s="23" t="s">
        <v>6</v>
      </c>
      <c r="E159" s="16">
        <v>7358</v>
      </c>
      <c r="F159" s="16">
        <f t="shared" si="56"/>
        <v>7358</v>
      </c>
      <c r="G159" s="16">
        <v>7358</v>
      </c>
      <c r="H159" s="16"/>
      <c r="I159" s="16"/>
      <c r="J159" s="16"/>
      <c r="K159" s="16">
        <v>0</v>
      </c>
      <c r="L159" s="16"/>
      <c r="M159" s="64">
        <f t="shared" si="57"/>
        <v>1</v>
      </c>
    </row>
    <row r="160" spans="1:13" ht="26.25" customHeight="1" x14ac:dyDescent="0.2">
      <c r="A160" s="14"/>
      <c r="B160" s="14"/>
      <c r="C160" s="14">
        <v>6230</v>
      </c>
      <c r="D160" s="15" t="s">
        <v>184</v>
      </c>
      <c r="E160" s="16">
        <v>270000</v>
      </c>
      <c r="F160" s="16">
        <f t="shared" si="56"/>
        <v>270000</v>
      </c>
      <c r="G160" s="16"/>
      <c r="H160" s="16"/>
      <c r="I160" s="16"/>
      <c r="J160" s="16"/>
      <c r="K160" s="16">
        <v>270000</v>
      </c>
      <c r="L160" s="16">
        <v>270000</v>
      </c>
      <c r="M160" s="65">
        <f t="shared" si="57"/>
        <v>1</v>
      </c>
    </row>
    <row r="161" spans="1:13" ht="12" customHeight="1" x14ac:dyDescent="0.2">
      <c r="A161" s="14"/>
      <c r="B161" s="14">
        <v>75495</v>
      </c>
      <c r="C161" s="14"/>
      <c r="D161" s="15" t="s">
        <v>5</v>
      </c>
      <c r="E161" s="16">
        <f>E162</f>
        <v>800</v>
      </c>
      <c r="F161" s="16">
        <f t="shared" ref="F161:L161" si="58">F162</f>
        <v>800</v>
      </c>
      <c r="G161" s="16">
        <f t="shared" si="58"/>
        <v>800</v>
      </c>
      <c r="H161" s="16">
        <f t="shared" si="58"/>
        <v>0</v>
      </c>
      <c r="I161" s="16">
        <f t="shared" si="58"/>
        <v>0</v>
      </c>
      <c r="J161" s="16">
        <f t="shared" si="58"/>
        <v>0</v>
      </c>
      <c r="K161" s="16">
        <f t="shared" si="58"/>
        <v>0</v>
      </c>
      <c r="L161" s="16">
        <f t="shared" si="58"/>
        <v>0</v>
      </c>
      <c r="M161" s="64">
        <f>F161/E161</f>
        <v>1</v>
      </c>
    </row>
    <row r="162" spans="1:13" ht="12" customHeight="1" x14ac:dyDescent="0.2">
      <c r="A162" s="14"/>
      <c r="B162" s="14"/>
      <c r="C162" s="14">
        <v>4190</v>
      </c>
      <c r="D162" s="23" t="s">
        <v>126</v>
      </c>
      <c r="E162" s="16">
        <v>800</v>
      </c>
      <c r="F162" s="16">
        <f>G162+K162</f>
        <v>800</v>
      </c>
      <c r="G162" s="16">
        <v>800</v>
      </c>
      <c r="H162" s="16"/>
      <c r="I162" s="16"/>
      <c r="J162" s="16"/>
      <c r="K162" s="16">
        <v>0</v>
      </c>
      <c r="L162" s="16"/>
      <c r="M162" s="64">
        <f>F162/E162</f>
        <v>1</v>
      </c>
    </row>
    <row r="163" spans="1:13" ht="12" customHeight="1" x14ac:dyDescent="0.2">
      <c r="A163" s="5">
        <v>757</v>
      </c>
      <c r="B163" s="5"/>
      <c r="C163" s="5"/>
      <c r="D163" s="24" t="s">
        <v>29</v>
      </c>
      <c r="E163" s="7">
        <f>E164+E166</f>
        <v>955164.35</v>
      </c>
      <c r="F163" s="7">
        <f t="shared" ref="F163:L163" si="59">F164+F166</f>
        <v>826593.04</v>
      </c>
      <c r="G163" s="7">
        <f t="shared" si="59"/>
        <v>826593.04</v>
      </c>
      <c r="H163" s="7">
        <f t="shared" si="59"/>
        <v>0</v>
      </c>
      <c r="I163" s="7">
        <f t="shared" si="59"/>
        <v>0</v>
      </c>
      <c r="J163" s="7">
        <f t="shared" si="59"/>
        <v>0</v>
      </c>
      <c r="K163" s="7">
        <f t="shared" si="59"/>
        <v>0</v>
      </c>
      <c r="L163" s="7">
        <f t="shared" si="59"/>
        <v>0</v>
      </c>
      <c r="M163" s="63">
        <f t="shared" ref="M163:M177" si="60">F163/E163</f>
        <v>0.86539352102075429</v>
      </c>
    </row>
    <row r="164" spans="1:13" ht="16.5" x14ac:dyDescent="0.2">
      <c r="A164" s="14"/>
      <c r="B164" s="14">
        <v>75702</v>
      </c>
      <c r="C164" s="14"/>
      <c r="D164" s="23" t="s">
        <v>30</v>
      </c>
      <c r="E164" s="16">
        <f t="shared" ref="E164:K166" si="61">E165</f>
        <v>900000</v>
      </c>
      <c r="F164" s="16">
        <f t="shared" si="61"/>
        <v>826593.04</v>
      </c>
      <c r="G164" s="16">
        <f t="shared" si="61"/>
        <v>826593.04</v>
      </c>
      <c r="H164" s="16"/>
      <c r="I164" s="16"/>
      <c r="J164" s="16"/>
      <c r="K164" s="16">
        <f t="shared" si="61"/>
        <v>0</v>
      </c>
      <c r="L164" s="16"/>
      <c r="M164" s="65">
        <f t="shared" si="60"/>
        <v>0.91843671111111114</v>
      </c>
    </row>
    <row r="165" spans="1:13" ht="12" customHeight="1" x14ac:dyDescent="0.2">
      <c r="A165" s="14"/>
      <c r="B165" s="14"/>
      <c r="C165" s="14">
        <v>8110</v>
      </c>
      <c r="D165" s="23" t="s">
        <v>115</v>
      </c>
      <c r="E165" s="16">
        <v>900000</v>
      </c>
      <c r="F165" s="16">
        <f>K165+G165</f>
        <v>826593.04</v>
      </c>
      <c r="G165" s="16">
        <v>826593.04</v>
      </c>
      <c r="H165" s="16"/>
      <c r="I165" s="16"/>
      <c r="J165" s="16"/>
      <c r="K165" s="16">
        <v>0</v>
      </c>
      <c r="L165" s="16"/>
      <c r="M165" s="65">
        <f t="shared" si="60"/>
        <v>0.91843671111111114</v>
      </c>
    </row>
    <row r="166" spans="1:13" ht="24.75" x14ac:dyDescent="0.2">
      <c r="A166" s="14"/>
      <c r="B166" s="14">
        <v>75704</v>
      </c>
      <c r="C166" s="14"/>
      <c r="D166" s="23" t="s">
        <v>210</v>
      </c>
      <c r="E166" s="16">
        <f t="shared" si="61"/>
        <v>55164.35</v>
      </c>
      <c r="F166" s="16">
        <f t="shared" si="61"/>
        <v>0</v>
      </c>
      <c r="G166" s="16">
        <f t="shared" si="61"/>
        <v>0</v>
      </c>
      <c r="H166" s="16"/>
      <c r="I166" s="16"/>
      <c r="J166" s="16"/>
      <c r="K166" s="16">
        <f t="shared" si="61"/>
        <v>0</v>
      </c>
      <c r="L166" s="16"/>
      <c r="M166" s="65">
        <f t="shared" ref="M166:M167" si="62">F166/E166</f>
        <v>0</v>
      </c>
    </row>
    <row r="167" spans="1:13" ht="12" customHeight="1" x14ac:dyDescent="0.2">
      <c r="A167" s="14"/>
      <c r="B167" s="14"/>
      <c r="C167" s="14">
        <v>8030</v>
      </c>
      <c r="D167" s="23" t="s">
        <v>211</v>
      </c>
      <c r="E167" s="16">
        <v>55164.35</v>
      </c>
      <c r="F167" s="16">
        <f>K167+G167</f>
        <v>0</v>
      </c>
      <c r="G167" s="16">
        <v>0</v>
      </c>
      <c r="H167" s="16"/>
      <c r="I167" s="16"/>
      <c r="J167" s="16"/>
      <c r="K167" s="16">
        <v>0</v>
      </c>
      <c r="L167" s="16"/>
      <c r="M167" s="65">
        <f t="shared" si="62"/>
        <v>0</v>
      </c>
    </row>
    <row r="168" spans="1:13" ht="12" customHeight="1" x14ac:dyDescent="0.2">
      <c r="A168" s="5">
        <v>758</v>
      </c>
      <c r="B168" s="5"/>
      <c r="C168" s="5"/>
      <c r="D168" s="24" t="s">
        <v>32</v>
      </c>
      <c r="E168" s="7">
        <f>E169+E171</f>
        <v>142710.44</v>
      </c>
      <c r="F168" s="7">
        <f t="shared" ref="F168:L168" si="63">F169+F171</f>
        <v>0</v>
      </c>
      <c r="G168" s="7">
        <f t="shared" si="63"/>
        <v>0</v>
      </c>
      <c r="H168" s="7">
        <f t="shared" si="63"/>
        <v>0</v>
      </c>
      <c r="I168" s="7">
        <f t="shared" si="63"/>
        <v>0</v>
      </c>
      <c r="J168" s="7">
        <f t="shared" si="63"/>
        <v>0</v>
      </c>
      <c r="K168" s="7">
        <f t="shared" si="63"/>
        <v>0</v>
      </c>
      <c r="L168" s="7">
        <f t="shared" si="63"/>
        <v>0</v>
      </c>
      <c r="M168" s="63">
        <f t="shared" si="60"/>
        <v>0</v>
      </c>
    </row>
    <row r="169" spans="1:13" s="8" customFormat="1" ht="12" customHeight="1" x14ac:dyDescent="0.2">
      <c r="A169" s="14"/>
      <c r="B169" s="14">
        <v>75814</v>
      </c>
      <c r="C169" s="14"/>
      <c r="D169" s="23" t="s">
        <v>185</v>
      </c>
      <c r="E169" s="16">
        <f>E170</f>
        <v>1049.79</v>
      </c>
      <c r="F169" s="16">
        <f t="shared" ref="F169:K171" si="64">F170</f>
        <v>0</v>
      </c>
      <c r="G169" s="16">
        <f t="shared" si="64"/>
        <v>0</v>
      </c>
      <c r="H169" s="16">
        <f t="shared" si="64"/>
        <v>0</v>
      </c>
      <c r="I169" s="16">
        <f t="shared" si="64"/>
        <v>0</v>
      </c>
      <c r="J169" s="16">
        <f t="shared" si="64"/>
        <v>0</v>
      </c>
      <c r="K169" s="16">
        <f t="shared" si="64"/>
        <v>0</v>
      </c>
      <c r="L169" s="16"/>
      <c r="M169" s="65">
        <f t="shared" si="60"/>
        <v>0</v>
      </c>
    </row>
    <row r="170" spans="1:13" ht="12" customHeight="1" x14ac:dyDescent="0.2">
      <c r="A170" s="14"/>
      <c r="B170" s="14"/>
      <c r="C170" s="14">
        <v>4010</v>
      </c>
      <c r="D170" s="23" t="s">
        <v>83</v>
      </c>
      <c r="E170" s="16">
        <v>1049.79</v>
      </c>
      <c r="F170" s="16">
        <f t="shared" ref="F170" si="65">G170+K170</f>
        <v>0</v>
      </c>
      <c r="G170" s="16">
        <f t="shared" ref="G170" si="66">H170+I170+J170</f>
        <v>0</v>
      </c>
      <c r="H170" s="16">
        <v>0</v>
      </c>
      <c r="I170" s="16"/>
      <c r="J170" s="16"/>
      <c r="K170" s="16">
        <v>0</v>
      </c>
      <c r="L170" s="16"/>
      <c r="M170" s="65">
        <f t="shared" ref="M170" si="67">F170/E170</f>
        <v>0</v>
      </c>
    </row>
    <row r="171" spans="1:13" s="8" customFormat="1" ht="12" customHeight="1" x14ac:dyDescent="0.2">
      <c r="A171" s="14"/>
      <c r="B171" s="14">
        <v>75818</v>
      </c>
      <c r="C171" s="14"/>
      <c r="D171" s="23" t="s">
        <v>31</v>
      </c>
      <c r="E171" s="16">
        <f>E172</f>
        <v>141660.65</v>
      </c>
      <c r="F171" s="16">
        <f t="shared" si="64"/>
        <v>0</v>
      </c>
      <c r="G171" s="16">
        <f t="shared" si="64"/>
        <v>0</v>
      </c>
      <c r="H171" s="16">
        <f t="shared" si="64"/>
        <v>0</v>
      </c>
      <c r="I171" s="16">
        <f t="shared" si="64"/>
        <v>0</v>
      </c>
      <c r="J171" s="16">
        <f t="shared" si="64"/>
        <v>0</v>
      </c>
      <c r="K171" s="16">
        <f t="shared" si="64"/>
        <v>0</v>
      </c>
      <c r="L171" s="16"/>
      <c r="M171" s="65">
        <f>F171/E171</f>
        <v>0</v>
      </c>
    </row>
    <row r="172" spans="1:13" ht="12" customHeight="1" x14ac:dyDescent="0.2">
      <c r="A172" s="14"/>
      <c r="B172" s="14"/>
      <c r="C172" s="14">
        <v>4810</v>
      </c>
      <c r="D172" s="23" t="s">
        <v>68</v>
      </c>
      <c r="E172" s="16">
        <v>141660.65</v>
      </c>
      <c r="F172" s="16">
        <v>0</v>
      </c>
      <c r="G172" s="16">
        <v>0</v>
      </c>
      <c r="H172" s="16"/>
      <c r="I172" s="16"/>
      <c r="J172" s="16"/>
      <c r="K172" s="16">
        <v>0</v>
      </c>
      <c r="L172" s="16"/>
      <c r="M172" s="65">
        <f>F172/E172</f>
        <v>0</v>
      </c>
    </row>
    <row r="173" spans="1:13" ht="12" customHeight="1" x14ac:dyDescent="0.2">
      <c r="A173" s="5">
        <v>801</v>
      </c>
      <c r="B173" s="5"/>
      <c r="C173" s="5"/>
      <c r="D173" s="24" t="s">
        <v>33</v>
      </c>
      <c r="E173" s="7">
        <f t="shared" ref="E173:L173" si="68">E174+E207+E221+E265+E273+E276+E292+E301+E316+E248+E312</f>
        <v>26679269.272</v>
      </c>
      <c r="F173" s="7">
        <f t="shared" si="68"/>
        <v>26344420.771999996</v>
      </c>
      <c r="G173" s="7">
        <f t="shared" si="68"/>
        <v>11727274.492000001</v>
      </c>
      <c r="H173" s="7">
        <f t="shared" si="68"/>
        <v>8525872.8499999996</v>
      </c>
      <c r="I173" s="7">
        <f t="shared" si="68"/>
        <v>430662.86999999994</v>
      </c>
      <c r="J173" s="7">
        <f t="shared" si="68"/>
        <v>0</v>
      </c>
      <c r="K173" s="7">
        <f t="shared" si="68"/>
        <v>14617146.280000001</v>
      </c>
      <c r="L173" s="7">
        <f t="shared" si="68"/>
        <v>0</v>
      </c>
      <c r="M173" s="63">
        <f t="shared" si="60"/>
        <v>0.98744911277043756</v>
      </c>
    </row>
    <row r="174" spans="1:13" ht="12" customHeight="1" x14ac:dyDescent="0.2">
      <c r="A174" s="14"/>
      <c r="B174" s="14">
        <v>80101</v>
      </c>
      <c r="C174" s="14"/>
      <c r="D174" s="23" t="s">
        <v>34</v>
      </c>
      <c r="E174" s="16">
        <f t="shared" ref="E174:L174" si="69">SUM(E175:E206)</f>
        <v>6818280.8499999996</v>
      </c>
      <c r="F174" s="16">
        <f t="shared" si="69"/>
        <v>6806132.5720000006</v>
      </c>
      <c r="G174" s="16">
        <f t="shared" si="69"/>
        <v>6806132.5720000006</v>
      </c>
      <c r="H174" s="16">
        <f t="shared" si="69"/>
        <v>5425873.3700000001</v>
      </c>
      <c r="I174" s="16">
        <f t="shared" si="69"/>
        <v>283089.82999999996</v>
      </c>
      <c r="J174" s="16">
        <f t="shared" si="69"/>
        <v>0</v>
      </c>
      <c r="K174" s="16">
        <f t="shared" si="69"/>
        <v>0</v>
      </c>
      <c r="L174" s="16">
        <f t="shared" si="69"/>
        <v>0</v>
      </c>
      <c r="M174" s="65">
        <f t="shared" si="60"/>
        <v>0.99821827843891187</v>
      </c>
    </row>
    <row r="175" spans="1:13" ht="12" customHeight="1" x14ac:dyDescent="0.2">
      <c r="A175" s="14"/>
      <c r="B175" s="14"/>
      <c r="C175" s="14">
        <v>3020</v>
      </c>
      <c r="D175" s="23" t="s">
        <v>89</v>
      </c>
      <c r="E175" s="16">
        <v>235706</v>
      </c>
      <c r="F175" s="16">
        <f t="shared" ref="F175:F217" si="70">G175+K175</f>
        <v>234714.83</v>
      </c>
      <c r="G175" s="16">
        <f t="shared" ref="G175:G181" si="71">H175+I175+J175</f>
        <v>234714.83</v>
      </c>
      <c r="H175" s="16"/>
      <c r="I175" s="16">
        <v>234714.83</v>
      </c>
      <c r="J175" s="16"/>
      <c r="K175" s="16">
        <v>0</v>
      </c>
      <c r="L175" s="16"/>
      <c r="M175" s="65">
        <f t="shared" si="60"/>
        <v>0.99579488854759735</v>
      </c>
    </row>
    <row r="176" spans="1:13" ht="12" customHeight="1" x14ac:dyDescent="0.2">
      <c r="A176" s="14"/>
      <c r="B176" s="14"/>
      <c r="C176" s="14">
        <v>3040</v>
      </c>
      <c r="D176" s="23" t="s">
        <v>212</v>
      </c>
      <c r="E176" s="16">
        <v>48375</v>
      </c>
      <c r="F176" s="16">
        <f t="shared" ref="F176" si="72">G176+K176</f>
        <v>48375</v>
      </c>
      <c r="G176" s="16">
        <f t="shared" ref="G176" si="73">H176+I176+J176</f>
        <v>48375</v>
      </c>
      <c r="H176" s="16"/>
      <c r="I176" s="16">
        <v>48375</v>
      </c>
      <c r="J176" s="16"/>
      <c r="K176" s="16">
        <v>0</v>
      </c>
      <c r="L176" s="16"/>
      <c r="M176" s="65">
        <f t="shared" ref="M176" si="74">F176/E176</f>
        <v>1</v>
      </c>
    </row>
    <row r="177" spans="1:13" ht="12" customHeight="1" x14ac:dyDescent="0.2">
      <c r="A177" s="14"/>
      <c r="B177" s="14"/>
      <c r="C177" s="14">
        <v>4010</v>
      </c>
      <c r="D177" s="23" t="s">
        <v>83</v>
      </c>
      <c r="E177" s="16">
        <v>851031</v>
      </c>
      <c r="F177" s="16">
        <f t="shared" si="70"/>
        <v>850803.51</v>
      </c>
      <c r="G177" s="16">
        <f t="shared" si="71"/>
        <v>850803.51</v>
      </c>
      <c r="H177" s="16">
        <v>850803.51</v>
      </c>
      <c r="I177" s="16"/>
      <c r="J177" s="16"/>
      <c r="K177" s="16">
        <v>0</v>
      </c>
      <c r="L177" s="16"/>
      <c r="M177" s="65">
        <f t="shared" si="60"/>
        <v>0.99973268893847578</v>
      </c>
    </row>
    <row r="178" spans="1:13" ht="12" customHeight="1" x14ac:dyDescent="0.2">
      <c r="A178" s="14"/>
      <c r="B178" s="14"/>
      <c r="C178" s="14">
        <v>4040</v>
      </c>
      <c r="D178" s="23" t="s">
        <v>19</v>
      </c>
      <c r="E178" s="16">
        <v>53122.81</v>
      </c>
      <c r="F178" s="16">
        <f t="shared" si="70"/>
        <v>53122.239999999998</v>
      </c>
      <c r="G178" s="16">
        <f t="shared" si="71"/>
        <v>53122.239999999998</v>
      </c>
      <c r="H178" s="16">
        <v>53122.239999999998</v>
      </c>
      <c r="I178" s="16"/>
      <c r="J178" s="16"/>
      <c r="K178" s="16">
        <v>0</v>
      </c>
      <c r="L178" s="16"/>
      <c r="M178" s="65">
        <f t="shared" ref="M178:M207" si="75">F178/E178</f>
        <v>0.99998927014591288</v>
      </c>
    </row>
    <row r="179" spans="1:13" ht="12" customHeight="1" x14ac:dyDescent="0.2">
      <c r="A179" s="14"/>
      <c r="B179" s="14"/>
      <c r="C179" s="14">
        <v>4110</v>
      </c>
      <c r="D179" s="23" t="s">
        <v>14</v>
      </c>
      <c r="E179" s="16">
        <v>777580.67</v>
      </c>
      <c r="F179" s="16">
        <f t="shared" si="70"/>
        <v>777158.6</v>
      </c>
      <c r="G179" s="16">
        <f t="shared" si="71"/>
        <v>777158.6</v>
      </c>
      <c r="H179" s="16">
        <v>777158.6</v>
      </c>
      <c r="I179" s="16"/>
      <c r="J179" s="16"/>
      <c r="K179" s="16">
        <v>0</v>
      </c>
      <c r="L179" s="16"/>
      <c r="M179" s="65">
        <f t="shared" si="75"/>
        <v>0.99945720101298297</v>
      </c>
    </row>
    <row r="180" spans="1:13" ht="12" customHeight="1" x14ac:dyDescent="0.2">
      <c r="A180" s="14"/>
      <c r="B180" s="14"/>
      <c r="C180" s="14">
        <v>4120</v>
      </c>
      <c r="D180" s="23" t="s">
        <v>15</v>
      </c>
      <c r="E180" s="16">
        <v>80745.17</v>
      </c>
      <c r="F180" s="16">
        <f t="shared" si="70"/>
        <v>79066.5</v>
      </c>
      <c r="G180" s="16">
        <f t="shared" si="71"/>
        <v>79066.5</v>
      </c>
      <c r="H180" s="16">
        <v>79066.5</v>
      </c>
      <c r="I180" s="16"/>
      <c r="J180" s="16"/>
      <c r="K180" s="16">
        <v>0</v>
      </c>
      <c r="L180" s="16"/>
      <c r="M180" s="65">
        <f t="shared" si="75"/>
        <v>0.97921027350614287</v>
      </c>
    </row>
    <row r="181" spans="1:13" ht="12" customHeight="1" x14ac:dyDescent="0.2">
      <c r="A181" s="14"/>
      <c r="B181" s="14"/>
      <c r="C181" s="14">
        <v>4170</v>
      </c>
      <c r="D181" s="23" t="s">
        <v>72</v>
      </c>
      <c r="E181" s="16">
        <v>22000</v>
      </c>
      <c r="F181" s="16">
        <f t="shared" si="70"/>
        <v>21800</v>
      </c>
      <c r="G181" s="16">
        <f t="shared" si="71"/>
        <v>21800</v>
      </c>
      <c r="H181" s="16">
        <v>21800</v>
      </c>
      <c r="I181" s="16"/>
      <c r="J181" s="16"/>
      <c r="K181" s="16">
        <v>0</v>
      </c>
      <c r="L181" s="16"/>
      <c r="M181" s="65">
        <f t="shared" si="75"/>
        <v>0.99090909090909096</v>
      </c>
    </row>
    <row r="182" spans="1:13" ht="12" customHeight="1" x14ac:dyDescent="0.2">
      <c r="A182" s="14"/>
      <c r="B182" s="14"/>
      <c r="C182" s="14">
        <v>4210</v>
      </c>
      <c r="D182" s="23" t="s">
        <v>16</v>
      </c>
      <c r="E182" s="16">
        <v>244474</v>
      </c>
      <c r="F182" s="16">
        <f t="shared" si="70"/>
        <v>243336.9</v>
      </c>
      <c r="G182" s="16">
        <v>243336.9</v>
      </c>
      <c r="H182" s="16"/>
      <c r="I182" s="16"/>
      <c r="J182" s="16"/>
      <c r="K182" s="16">
        <v>0</v>
      </c>
      <c r="L182" s="16"/>
      <c r="M182" s="65">
        <f t="shared" si="75"/>
        <v>0.99534878964634277</v>
      </c>
    </row>
    <row r="183" spans="1:13" ht="12" customHeight="1" x14ac:dyDescent="0.2">
      <c r="A183" s="14"/>
      <c r="B183" s="14"/>
      <c r="C183" s="14">
        <v>4240</v>
      </c>
      <c r="D183" s="23" t="s">
        <v>90</v>
      </c>
      <c r="E183" s="16">
        <v>45171</v>
      </c>
      <c r="F183" s="16">
        <f t="shared" si="70"/>
        <v>45168.2</v>
      </c>
      <c r="G183" s="16">
        <v>45168.2</v>
      </c>
      <c r="H183" s="16"/>
      <c r="I183" s="16"/>
      <c r="J183" s="16"/>
      <c r="K183" s="16">
        <v>0</v>
      </c>
      <c r="L183" s="16"/>
      <c r="M183" s="65">
        <f t="shared" si="75"/>
        <v>0.99993801332713461</v>
      </c>
    </row>
    <row r="184" spans="1:13" ht="12" customHeight="1" x14ac:dyDescent="0.2">
      <c r="A184" s="14"/>
      <c r="B184" s="14"/>
      <c r="C184" s="14">
        <v>4260</v>
      </c>
      <c r="D184" s="23" t="s">
        <v>21</v>
      </c>
      <c r="E184" s="16">
        <v>121046</v>
      </c>
      <c r="F184" s="16">
        <f t="shared" si="70"/>
        <v>119002.48</v>
      </c>
      <c r="G184" s="16">
        <v>119002.48</v>
      </c>
      <c r="H184" s="16"/>
      <c r="I184" s="16"/>
      <c r="J184" s="16"/>
      <c r="K184" s="16">
        <v>0</v>
      </c>
      <c r="L184" s="16"/>
      <c r="M184" s="65">
        <f t="shared" si="75"/>
        <v>0.98311782297638906</v>
      </c>
    </row>
    <row r="185" spans="1:13" ht="12" customHeight="1" x14ac:dyDescent="0.2">
      <c r="A185" s="14"/>
      <c r="B185" s="14"/>
      <c r="C185" s="14">
        <v>4270</v>
      </c>
      <c r="D185" s="23" t="s">
        <v>8</v>
      </c>
      <c r="E185" s="16">
        <v>59760</v>
      </c>
      <c r="F185" s="16">
        <f t="shared" si="70"/>
        <v>59649.38</v>
      </c>
      <c r="G185" s="16">
        <v>59649.38</v>
      </c>
      <c r="H185" s="16"/>
      <c r="I185" s="16"/>
      <c r="J185" s="16"/>
      <c r="K185" s="16">
        <v>0</v>
      </c>
      <c r="L185" s="16"/>
      <c r="M185" s="65">
        <f t="shared" si="75"/>
        <v>0.99814892904953145</v>
      </c>
    </row>
    <row r="186" spans="1:13" ht="12" customHeight="1" x14ac:dyDescent="0.2">
      <c r="A186" s="14"/>
      <c r="B186" s="14"/>
      <c r="C186" s="14">
        <v>4280</v>
      </c>
      <c r="D186" s="23" t="s">
        <v>74</v>
      </c>
      <c r="E186" s="16">
        <v>2840</v>
      </c>
      <c r="F186" s="16">
        <f t="shared" si="70"/>
        <v>2840</v>
      </c>
      <c r="G186" s="16">
        <v>2840</v>
      </c>
      <c r="H186" s="16"/>
      <c r="I186" s="16"/>
      <c r="J186" s="16"/>
      <c r="K186" s="16">
        <v>0</v>
      </c>
      <c r="L186" s="16"/>
      <c r="M186" s="65">
        <f t="shared" si="75"/>
        <v>1</v>
      </c>
    </row>
    <row r="187" spans="1:13" ht="12" customHeight="1" x14ac:dyDescent="0.2">
      <c r="A187" s="14"/>
      <c r="B187" s="14"/>
      <c r="C187" s="14">
        <v>4300</v>
      </c>
      <c r="D187" s="23" t="s">
        <v>28</v>
      </c>
      <c r="E187" s="16">
        <v>96325</v>
      </c>
      <c r="F187" s="16">
        <f t="shared" si="70"/>
        <v>95866.93</v>
      </c>
      <c r="G187" s="16">
        <v>95866.93</v>
      </c>
      <c r="H187" s="16"/>
      <c r="I187" s="16"/>
      <c r="J187" s="16"/>
      <c r="K187" s="16">
        <v>0</v>
      </c>
      <c r="L187" s="16"/>
      <c r="M187" s="65">
        <f t="shared" si="75"/>
        <v>0.99524453672463009</v>
      </c>
    </row>
    <row r="188" spans="1:13" ht="16.5" x14ac:dyDescent="0.2">
      <c r="A188" s="14"/>
      <c r="B188" s="14"/>
      <c r="C188" s="14">
        <v>4350</v>
      </c>
      <c r="D188" s="23" t="s">
        <v>196</v>
      </c>
      <c r="E188" s="16">
        <v>248474.1</v>
      </c>
      <c r="F188" s="16">
        <f t="shared" si="70"/>
        <v>248474.1</v>
      </c>
      <c r="G188" s="16">
        <v>248474.1</v>
      </c>
      <c r="H188" s="16"/>
      <c r="I188" s="16"/>
      <c r="J188" s="16"/>
      <c r="K188" s="16"/>
      <c r="L188" s="16"/>
      <c r="M188" s="65">
        <f t="shared" si="75"/>
        <v>1</v>
      </c>
    </row>
    <row r="189" spans="1:13" ht="12" customHeight="1" x14ac:dyDescent="0.2">
      <c r="A189" s="14"/>
      <c r="B189" s="14"/>
      <c r="C189" s="14">
        <v>4360</v>
      </c>
      <c r="D189" s="15" t="s">
        <v>119</v>
      </c>
      <c r="E189" s="16">
        <v>6850</v>
      </c>
      <c r="F189" s="16">
        <f t="shared" si="70"/>
        <v>6684.35</v>
      </c>
      <c r="G189" s="16">
        <v>6684.35</v>
      </c>
      <c r="H189" s="16"/>
      <c r="I189" s="16"/>
      <c r="J189" s="16"/>
      <c r="K189" s="16">
        <v>0</v>
      </c>
      <c r="L189" s="16"/>
      <c r="M189" s="65">
        <f t="shared" si="75"/>
        <v>0.9758175182481752</v>
      </c>
    </row>
    <row r="190" spans="1:13" ht="12" customHeight="1" x14ac:dyDescent="0.2">
      <c r="A190" s="14"/>
      <c r="B190" s="14"/>
      <c r="C190" s="14">
        <v>4370</v>
      </c>
      <c r="D190" s="15" t="s">
        <v>191</v>
      </c>
      <c r="E190" s="16">
        <v>56674.13</v>
      </c>
      <c r="F190" s="16">
        <f t="shared" si="70"/>
        <v>56674.131999999998</v>
      </c>
      <c r="G190" s="16">
        <v>56674.131999999998</v>
      </c>
      <c r="H190" s="16"/>
      <c r="I190" s="16"/>
      <c r="J190" s="16"/>
      <c r="K190" s="16"/>
      <c r="L190" s="16"/>
      <c r="M190" s="65">
        <f t="shared" si="75"/>
        <v>1.0000000352894698</v>
      </c>
    </row>
    <row r="191" spans="1:13" ht="16.5" x14ac:dyDescent="0.2">
      <c r="A191" s="14"/>
      <c r="B191" s="14"/>
      <c r="C191" s="14">
        <v>4390</v>
      </c>
      <c r="D191" s="15" t="s">
        <v>123</v>
      </c>
      <c r="E191" s="16">
        <v>600</v>
      </c>
      <c r="F191" s="16">
        <f t="shared" si="70"/>
        <v>516.6</v>
      </c>
      <c r="G191" s="16">
        <v>516.6</v>
      </c>
      <c r="H191" s="16"/>
      <c r="I191" s="16"/>
      <c r="J191" s="16"/>
      <c r="K191" s="16">
        <v>0</v>
      </c>
      <c r="L191" s="16"/>
      <c r="M191" s="65">
        <f t="shared" si="75"/>
        <v>0.86099999999999999</v>
      </c>
    </row>
    <row r="192" spans="1:13" ht="12" customHeight="1" x14ac:dyDescent="0.2">
      <c r="A192" s="14"/>
      <c r="B192" s="14"/>
      <c r="C192" s="14">
        <v>4410</v>
      </c>
      <c r="D192" s="23" t="s">
        <v>35</v>
      </c>
      <c r="E192" s="16">
        <v>9530</v>
      </c>
      <c r="F192" s="16">
        <f t="shared" si="70"/>
        <v>8861.64</v>
      </c>
      <c r="G192" s="16">
        <v>8861.64</v>
      </c>
      <c r="H192" s="16"/>
      <c r="I192" s="16"/>
      <c r="J192" s="16"/>
      <c r="K192" s="16">
        <v>0</v>
      </c>
      <c r="L192" s="16"/>
      <c r="M192" s="65">
        <f t="shared" si="75"/>
        <v>0.92986778593913955</v>
      </c>
    </row>
    <row r="193" spans="1:13" ht="12" customHeight="1" x14ac:dyDescent="0.2">
      <c r="A193" s="14"/>
      <c r="B193" s="14"/>
      <c r="C193" s="14">
        <v>4430</v>
      </c>
      <c r="D193" s="23" t="s">
        <v>6</v>
      </c>
      <c r="E193" s="16">
        <v>10329</v>
      </c>
      <c r="F193" s="16">
        <f t="shared" si="70"/>
        <v>10253.9</v>
      </c>
      <c r="G193" s="16">
        <v>10253.9</v>
      </c>
      <c r="H193" s="16"/>
      <c r="I193" s="16"/>
      <c r="J193" s="16"/>
      <c r="K193" s="16">
        <v>0</v>
      </c>
      <c r="L193" s="16"/>
      <c r="M193" s="65">
        <f t="shared" si="75"/>
        <v>0.99272920902313866</v>
      </c>
    </row>
    <row r="194" spans="1:13" ht="9.75" x14ac:dyDescent="0.2">
      <c r="A194" s="77" t="s">
        <v>0</v>
      </c>
      <c r="B194" s="77" t="s">
        <v>1</v>
      </c>
      <c r="C194" s="77" t="s">
        <v>59</v>
      </c>
      <c r="D194" s="77" t="s">
        <v>2</v>
      </c>
      <c r="E194" s="77" t="s">
        <v>60</v>
      </c>
      <c r="F194" s="77" t="s">
        <v>203</v>
      </c>
      <c r="G194" s="77"/>
      <c r="H194" s="77"/>
      <c r="I194" s="77"/>
      <c r="J194" s="77"/>
      <c r="K194" s="77"/>
      <c r="L194" s="77"/>
      <c r="M194" s="76" t="s">
        <v>110</v>
      </c>
    </row>
    <row r="195" spans="1:13" ht="8.25" x14ac:dyDescent="0.2">
      <c r="A195" s="77"/>
      <c r="B195" s="77"/>
      <c r="C195" s="77"/>
      <c r="D195" s="77"/>
      <c r="E195" s="77"/>
      <c r="F195" s="77" t="s">
        <v>109</v>
      </c>
      <c r="G195" s="76" t="s">
        <v>131</v>
      </c>
      <c r="H195" s="68"/>
      <c r="I195" s="68" t="s">
        <v>130</v>
      </c>
      <c r="J195" s="68"/>
      <c r="K195" s="76" t="s">
        <v>99</v>
      </c>
      <c r="L195" s="71" t="s">
        <v>130</v>
      </c>
      <c r="M195" s="76"/>
    </row>
    <row r="196" spans="1:13" ht="24.75" x14ac:dyDescent="0.2">
      <c r="A196" s="77"/>
      <c r="B196" s="77"/>
      <c r="C196" s="77"/>
      <c r="D196" s="77"/>
      <c r="E196" s="77"/>
      <c r="F196" s="77"/>
      <c r="G196" s="76"/>
      <c r="H196" s="71" t="s">
        <v>128</v>
      </c>
      <c r="I196" s="71" t="s">
        <v>127</v>
      </c>
      <c r="J196" s="71" t="s">
        <v>129</v>
      </c>
      <c r="K196" s="76"/>
      <c r="L196" s="71" t="s">
        <v>164</v>
      </c>
      <c r="M196" s="76"/>
    </row>
    <row r="197" spans="1:13" ht="8.25" x14ac:dyDescent="0.2">
      <c r="A197" s="71" t="s">
        <v>100</v>
      </c>
      <c r="B197" s="71" t="s">
        <v>101</v>
      </c>
      <c r="C197" s="71" t="s">
        <v>102</v>
      </c>
      <c r="D197" s="71" t="s">
        <v>103</v>
      </c>
      <c r="E197" s="71" t="s">
        <v>104</v>
      </c>
      <c r="F197" s="71" t="s">
        <v>105</v>
      </c>
      <c r="G197" s="71" t="s">
        <v>106</v>
      </c>
      <c r="H197" s="71" t="s">
        <v>107</v>
      </c>
      <c r="I197" s="71" t="s">
        <v>108</v>
      </c>
      <c r="J197" s="71" t="s">
        <v>152</v>
      </c>
      <c r="K197" s="71" t="s">
        <v>153</v>
      </c>
      <c r="L197" s="71" t="s">
        <v>154</v>
      </c>
      <c r="M197" s="71" t="s">
        <v>165</v>
      </c>
    </row>
    <row r="198" spans="1:13" ht="12" customHeight="1" x14ac:dyDescent="0.2">
      <c r="A198" s="14"/>
      <c r="B198" s="14"/>
      <c r="C198" s="14">
        <v>4440</v>
      </c>
      <c r="D198" s="23" t="s">
        <v>91</v>
      </c>
      <c r="E198" s="16">
        <v>187629</v>
      </c>
      <c r="F198" s="16">
        <f t="shared" si="70"/>
        <v>187629</v>
      </c>
      <c r="G198" s="16">
        <v>187629</v>
      </c>
      <c r="H198" s="16"/>
      <c r="I198" s="16"/>
      <c r="J198" s="16"/>
      <c r="K198" s="16">
        <v>0</v>
      </c>
      <c r="L198" s="16"/>
      <c r="M198" s="65">
        <f t="shared" si="75"/>
        <v>1</v>
      </c>
    </row>
    <row r="199" spans="1:13" ht="12" customHeight="1" x14ac:dyDescent="0.2">
      <c r="A199" s="14"/>
      <c r="B199" s="14"/>
      <c r="C199" s="14">
        <v>4520</v>
      </c>
      <c r="D199" s="15" t="s">
        <v>118</v>
      </c>
      <c r="E199" s="16">
        <v>3300</v>
      </c>
      <c r="F199" s="16">
        <f t="shared" si="70"/>
        <v>3251</v>
      </c>
      <c r="G199" s="16">
        <v>3251</v>
      </c>
      <c r="H199" s="16"/>
      <c r="I199" s="16"/>
      <c r="J199" s="16"/>
      <c r="K199" s="16">
        <v>0</v>
      </c>
      <c r="L199" s="16"/>
      <c r="M199" s="65">
        <f t="shared" si="75"/>
        <v>0.98515151515151511</v>
      </c>
    </row>
    <row r="200" spans="1:13" ht="12" customHeight="1" x14ac:dyDescent="0.2">
      <c r="A200" s="14"/>
      <c r="B200" s="14"/>
      <c r="C200" s="14">
        <v>4700</v>
      </c>
      <c r="D200" s="23" t="s">
        <v>85</v>
      </c>
      <c r="E200" s="16">
        <v>8860</v>
      </c>
      <c r="F200" s="16">
        <f t="shared" si="70"/>
        <v>8854.5</v>
      </c>
      <c r="G200" s="16">
        <v>8854.5</v>
      </c>
      <c r="H200" s="16"/>
      <c r="I200" s="16"/>
      <c r="J200" s="16"/>
      <c r="K200" s="16">
        <v>0</v>
      </c>
      <c r="L200" s="16"/>
      <c r="M200" s="65">
        <f t="shared" si="75"/>
        <v>0.99937923250564331</v>
      </c>
    </row>
    <row r="201" spans="1:13" ht="12" customHeight="1" x14ac:dyDescent="0.2">
      <c r="A201" s="14"/>
      <c r="B201" s="14"/>
      <c r="C201" s="14">
        <v>4710</v>
      </c>
      <c r="D201" s="15" t="s">
        <v>174</v>
      </c>
      <c r="E201" s="16">
        <v>21146</v>
      </c>
      <c r="F201" s="16">
        <f t="shared" si="70"/>
        <v>20238.27</v>
      </c>
      <c r="G201" s="16">
        <f>H201</f>
        <v>20238.27</v>
      </c>
      <c r="H201" s="16">
        <v>20238.27</v>
      </c>
      <c r="I201" s="23"/>
      <c r="J201" s="16"/>
      <c r="K201" s="16">
        <v>0</v>
      </c>
      <c r="L201" s="16"/>
      <c r="M201" s="65">
        <f t="shared" si="75"/>
        <v>0.95707320533434226</v>
      </c>
    </row>
    <row r="202" spans="1:13" ht="16.5" x14ac:dyDescent="0.2">
      <c r="A202" s="14"/>
      <c r="B202" s="14"/>
      <c r="C202" s="14">
        <v>4750</v>
      </c>
      <c r="D202" s="15" t="s">
        <v>195</v>
      </c>
      <c r="E202" s="16">
        <v>32946.239999999998</v>
      </c>
      <c r="F202" s="16">
        <f t="shared" si="70"/>
        <v>32946.239999999998</v>
      </c>
      <c r="G202" s="16">
        <f>H202</f>
        <v>32946.239999999998</v>
      </c>
      <c r="H202" s="16">
        <v>32946.239999999998</v>
      </c>
      <c r="I202" s="23"/>
      <c r="J202" s="16"/>
      <c r="K202" s="16"/>
      <c r="L202" s="16"/>
      <c r="M202" s="65">
        <f t="shared" si="75"/>
        <v>1</v>
      </c>
    </row>
    <row r="203" spans="1:13" ht="12" customHeight="1" x14ac:dyDescent="0.2">
      <c r="A203" s="14"/>
      <c r="B203" s="14"/>
      <c r="C203" s="14">
        <v>4790</v>
      </c>
      <c r="D203" s="15" t="s">
        <v>186</v>
      </c>
      <c r="E203" s="16">
        <v>3336729.39</v>
      </c>
      <c r="F203" s="16">
        <f t="shared" si="70"/>
        <v>3333808.5</v>
      </c>
      <c r="G203" s="16">
        <f>H203</f>
        <v>3333808.5</v>
      </c>
      <c r="H203" s="16">
        <v>3333808.5</v>
      </c>
      <c r="I203" s="23"/>
      <c r="J203" s="16"/>
      <c r="K203" s="16">
        <v>0</v>
      </c>
      <c r="L203" s="16"/>
      <c r="M203" s="65">
        <f t="shared" si="75"/>
        <v>0.99912462484708708</v>
      </c>
    </row>
    <row r="204" spans="1:13" ht="12" customHeight="1" x14ac:dyDescent="0.2">
      <c r="A204" s="14"/>
      <c r="B204" s="14"/>
      <c r="C204" s="14">
        <v>4800</v>
      </c>
      <c r="D204" s="15" t="s">
        <v>187</v>
      </c>
      <c r="E204" s="16">
        <v>250433.95</v>
      </c>
      <c r="F204" s="16">
        <f t="shared" si="70"/>
        <v>250433.38</v>
      </c>
      <c r="G204" s="16">
        <f>H204</f>
        <v>250433.38</v>
      </c>
      <c r="H204" s="16">
        <v>250433.38</v>
      </c>
      <c r="I204" s="23"/>
      <c r="J204" s="16"/>
      <c r="K204" s="16">
        <v>0</v>
      </c>
      <c r="L204" s="16"/>
      <c r="M204" s="65">
        <f t="shared" si="75"/>
        <v>0.99999772395076625</v>
      </c>
    </row>
    <row r="205" spans="1:13" ht="16.5" x14ac:dyDescent="0.2">
      <c r="A205" s="14"/>
      <c r="B205" s="14"/>
      <c r="C205" s="14">
        <v>4850</v>
      </c>
      <c r="D205" s="15" t="s">
        <v>193</v>
      </c>
      <c r="E205" s="16">
        <v>6496.13</v>
      </c>
      <c r="F205" s="16">
        <f t="shared" si="70"/>
        <v>6496.13</v>
      </c>
      <c r="G205" s="16">
        <f>H205</f>
        <v>6496.13</v>
      </c>
      <c r="H205" s="16">
        <v>6496.13</v>
      </c>
      <c r="I205" s="23"/>
      <c r="J205" s="16"/>
      <c r="K205" s="16"/>
      <c r="L205" s="16"/>
      <c r="M205" s="65">
        <f t="shared" si="75"/>
        <v>1</v>
      </c>
    </row>
    <row r="206" spans="1:13" ht="16.5" x14ac:dyDescent="0.2">
      <c r="A206" s="14"/>
      <c r="B206" s="14"/>
      <c r="C206" s="14">
        <v>4860</v>
      </c>
      <c r="D206" s="15" t="s">
        <v>194</v>
      </c>
      <c r="E206" s="16">
        <v>106.26</v>
      </c>
      <c r="F206" s="16">
        <f t="shared" si="70"/>
        <v>106.26</v>
      </c>
      <c r="G206" s="16">
        <v>106.26</v>
      </c>
      <c r="H206" s="16"/>
      <c r="I206" s="23"/>
      <c r="J206" s="16"/>
      <c r="K206" s="16"/>
      <c r="L206" s="16"/>
      <c r="M206" s="65">
        <f t="shared" si="75"/>
        <v>1</v>
      </c>
    </row>
    <row r="207" spans="1:13" ht="12" customHeight="1" x14ac:dyDescent="0.2">
      <c r="A207" s="14"/>
      <c r="B207" s="14">
        <v>80103</v>
      </c>
      <c r="C207" s="14"/>
      <c r="D207" s="23" t="s">
        <v>75</v>
      </c>
      <c r="E207" s="16">
        <f t="shared" ref="E207:L207" si="76">SUM(E208:E220)</f>
        <v>107067.8</v>
      </c>
      <c r="F207" s="16">
        <f t="shared" si="76"/>
        <v>106077.61000000002</v>
      </c>
      <c r="G207" s="16">
        <f t="shared" si="76"/>
        <v>106077.61000000002</v>
      </c>
      <c r="H207" s="16">
        <f t="shared" si="76"/>
        <v>73529.320000000007</v>
      </c>
      <c r="I207" s="16">
        <f t="shared" si="76"/>
        <v>5553</v>
      </c>
      <c r="J207" s="16">
        <f t="shared" si="76"/>
        <v>0</v>
      </c>
      <c r="K207" s="16">
        <f t="shared" si="76"/>
        <v>0</v>
      </c>
      <c r="L207" s="16">
        <f t="shared" si="76"/>
        <v>0</v>
      </c>
      <c r="M207" s="65">
        <f t="shared" si="75"/>
        <v>0.99075174795783616</v>
      </c>
    </row>
    <row r="208" spans="1:13" ht="12" customHeight="1" x14ac:dyDescent="0.2">
      <c r="A208" s="14"/>
      <c r="B208" s="14"/>
      <c r="C208" s="14">
        <v>3020</v>
      </c>
      <c r="D208" s="23" t="s">
        <v>117</v>
      </c>
      <c r="E208" s="16">
        <v>4430</v>
      </c>
      <c r="F208" s="16">
        <f t="shared" si="70"/>
        <v>4428</v>
      </c>
      <c r="G208" s="16">
        <f>H208+I208+J208</f>
        <v>4428</v>
      </c>
      <c r="H208" s="16"/>
      <c r="I208" s="16">
        <v>4428</v>
      </c>
      <c r="J208" s="16"/>
      <c r="K208" s="16">
        <v>0</v>
      </c>
      <c r="L208" s="16"/>
      <c r="M208" s="65">
        <f t="shared" ref="M208:M220" si="77">F208/E208</f>
        <v>0.999548532731377</v>
      </c>
    </row>
    <row r="209" spans="1:13" ht="12" customHeight="1" x14ac:dyDescent="0.2">
      <c r="A209" s="14"/>
      <c r="B209" s="14"/>
      <c r="C209" s="14">
        <v>3040</v>
      </c>
      <c r="D209" s="23" t="s">
        <v>212</v>
      </c>
      <c r="E209" s="16">
        <v>1125</v>
      </c>
      <c r="F209" s="16">
        <f t="shared" si="70"/>
        <v>1125</v>
      </c>
      <c r="G209" s="16">
        <f t="shared" ref="G209" si="78">H209+I209+J209</f>
        <v>1125</v>
      </c>
      <c r="H209" s="16"/>
      <c r="I209" s="16">
        <v>1125</v>
      </c>
      <c r="J209" s="16"/>
      <c r="K209" s="16">
        <v>0</v>
      </c>
      <c r="L209" s="16"/>
      <c r="M209" s="65">
        <f t="shared" si="77"/>
        <v>1</v>
      </c>
    </row>
    <row r="210" spans="1:13" ht="12" customHeight="1" x14ac:dyDescent="0.2">
      <c r="A210" s="14"/>
      <c r="B210" s="14"/>
      <c r="C210" s="14">
        <v>4110</v>
      </c>
      <c r="D210" s="23" t="s">
        <v>61</v>
      </c>
      <c r="E210" s="16">
        <v>11441.39</v>
      </c>
      <c r="F210" s="16">
        <f t="shared" si="70"/>
        <v>11369.53</v>
      </c>
      <c r="G210" s="16">
        <f>H210+I210+J210</f>
        <v>11369.53</v>
      </c>
      <c r="H210" s="16">
        <v>11369.53</v>
      </c>
      <c r="I210" s="16"/>
      <c r="J210" s="16"/>
      <c r="K210" s="16">
        <v>0</v>
      </c>
      <c r="L210" s="16"/>
      <c r="M210" s="65">
        <f t="shared" si="77"/>
        <v>0.99371929459619868</v>
      </c>
    </row>
    <row r="211" spans="1:13" ht="12" customHeight="1" x14ac:dyDescent="0.2">
      <c r="A211" s="14"/>
      <c r="B211" s="14"/>
      <c r="C211" s="14">
        <v>4120</v>
      </c>
      <c r="D211" s="23" t="s">
        <v>15</v>
      </c>
      <c r="E211" s="16">
        <v>268.56</v>
      </c>
      <c r="F211" s="16">
        <f t="shared" si="70"/>
        <v>126.56</v>
      </c>
      <c r="G211" s="16">
        <f>H211+I211+J211</f>
        <v>126.56</v>
      </c>
      <c r="H211" s="16">
        <v>126.56</v>
      </c>
      <c r="I211" s="16"/>
      <c r="J211" s="16"/>
      <c r="K211" s="16">
        <v>0</v>
      </c>
      <c r="L211" s="16"/>
      <c r="M211" s="65">
        <f t="shared" si="77"/>
        <v>0.47125409591897527</v>
      </c>
    </row>
    <row r="212" spans="1:13" s="13" customFormat="1" ht="12" customHeight="1" x14ac:dyDescent="0.2">
      <c r="A212" s="14"/>
      <c r="B212" s="14"/>
      <c r="C212" s="14">
        <v>4210</v>
      </c>
      <c r="D212" s="23" t="s">
        <v>16</v>
      </c>
      <c r="E212" s="16">
        <v>16430</v>
      </c>
      <c r="F212" s="16">
        <f t="shared" si="70"/>
        <v>16409.27</v>
      </c>
      <c r="G212" s="16">
        <v>16409.27</v>
      </c>
      <c r="H212" s="16"/>
      <c r="I212" s="16"/>
      <c r="J212" s="16"/>
      <c r="K212" s="16">
        <v>0</v>
      </c>
      <c r="L212" s="16"/>
      <c r="M212" s="65">
        <f t="shared" si="77"/>
        <v>0.99873828362751071</v>
      </c>
    </row>
    <row r="213" spans="1:13" s="13" customFormat="1" ht="12" customHeight="1" x14ac:dyDescent="0.2">
      <c r="A213" s="14"/>
      <c r="B213" s="14"/>
      <c r="C213" s="14">
        <v>4240</v>
      </c>
      <c r="D213" s="58" t="s">
        <v>136</v>
      </c>
      <c r="E213" s="59">
        <v>3000</v>
      </c>
      <c r="F213" s="16">
        <f t="shared" si="70"/>
        <v>2994.5</v>
      </c>
      <c r="G213" s="16">
        <v>2994.5</v>
      </c>
      <c r="H213" s="16"/>
      <c r="I213" s="16"/>
      <c r="J213" s="16"/>
      <c r="K213" s="16">
        <v>0</v>
      </c>
      <c r="L213" s="16"/>
      <c r="M213" s="65">
        <f t="shared" si="77"/>
        <v>0.99816666666666665</v>
      </c>
    </row>
    <row r="214" spans="1:13" s="13" customFormat="1" ht="12" customHeight="1" x14ac:dyDescent="0.2">
      <c r="A214" s="14"/>
      <c r="B214" s="14"/>
      <c r="C214" s="14">
        <v>4260</v>
      </c>
      <c r="D214" s="58" t="s">
        <v>21</v>
      </c>
      <c r="E214" s="59">
        <v>2650</v>
      </c>
      <c r="F214" s="16">
        <f t="shared" si="70"/>
        <v>2440.2600000000002</v>
      </c>
      <c r="G214" s="16">
        <v>2440.2600000000002</v>
      </c>
      <c r="H214" s="16"/>
      <c r="I214" s="16"/>
      <c r="J214" s="16"/>
      <c r="K214" s="16">
        <v>0</v>
      </c>
      <c r="L214" s="16"/>
      <c r="M214" s="65">
        <f t="shared" si="77"/>
        <v>0.92085283018867936</v>
      </c>
    </row>
    <row r="215" spans="1:13" s="13" customFormat="1" ht="12" customHeight="1" x14ac:dyDescent="0.2">
      <c r="A215" s="14"/>
      <c r="B215" s="14"/>
      <c r="C215" s="14">
        <v>4300</v>
      </c>
      <c r="D215" s="58" t="s">
        <v>9</v>
      </c>
      <c r="E215" s="59">
        <v>1410</v>
      </c>
      <c r="F215" s="16">
        <f t="shared" si="70"/>
        <v>1370.26</v>
      </c>
      <c r="G215" s="16">
        <v>1370.26</v>
      </c>
      <c r="H215" s="16"/>
      <c r="I215" s="16"/>
      <c r="J215" s="16"/>
      <c r="K215" s="16">
        <v>0</v>
      </c>
      <c r="L215" s="16"/>
      <c r="M215" s="65">
        <f t="shared" si="77"/>
        <v>0.9718156028368794</v>
      </c>
    </row>
    <row r="216" spans="1:13" s="13" customFormat="1" ht="12" customHeight="1" x14ac:dyDescent="0.2">
      <c r="A216" s="14"/>
      <c r="B216" s="14"/>
      <c r="C216" s="14">
        <v>4440</v>
      </c>
      <c r="D216" s="23" t="s">
        <v>93</v>
      </c>
      <c r="E216" s="16">
        <v>3621</v>
      </c>
      <c r="F216" s="16">
        <f t="shared" si="70"/>
        <v>3621</v>
      </c>
      <c r="G216" s="16">
        <v>3621</v>
      </c>
      <c r="H216" s="16"/>
      <c r="I216" s="16"/>
      <c r="J216" s="16"/>
      <c r="K216" s="16">
        <v>0</v>
      </c>
      <c r="L216" s="16"/>
      <c r="M216" s="65">
        <f t="shared" si="77"/>
        <v>1</v>
      </c>
    </row>
    <row r="217" spans="1:13" ht="12" customHeight="1" x14ac:dyDescent="0.2">
      <c r="A217" s="14"/>
      <c r="B217" s="14"/>
      <c r="C217" s="14">
        <v>4700</v>
      </c>
      <c r="D217" s="23" t="s">
        <v>85</v>
      </c>
      <c r="E217" s="16">
        <v>160</v>
      </c>
      <c r="F217" s="16">
        <f t="shared" si="70"/>
        <v>160</v>
      </c>
      <c r="G217" s="16">
        <v>160</v>
      </c>
      <c r="H217" s="16"/>
      <c r="I217" s="16"/>
      <c r="J217" s="16"/>
      <c r="K217" s="16">
        <v>0</v>
      </c>
      <c r="L217" s="16"/>
      <c r="M217" s="65">
        <f t="shared" si="77"/>
        <v>1</v>
      </c>
    </row>
    <row r="218" spans="1:13" ht="12" customHeight="1" x14ac:dyDescent="0.2">
      <c r="A218" s="14"/>
      <c r="B218" s="14"/>
      <c r="C218" s="14">
        <v>4710</v>
      </c>
      <c r="D218" s="15" t="s">
        <v>174</v>
      </c>
      <c r="E218" s="16">
        <v>1080</v>
      </c>
      <c r="F218" s="16">
        <f>G218+K218</f>
        <v>997.41</v>
      </c>
      <c r="G218" s="16">
        <v>997.41</v>
      </c>
      <c r="H218" s="16">
        <v>997.41</v>
      </c>
      <c r="I218" s="23"/>
      <c r="J218" s="16"/>
      <c r="K218" s="16">
        <v>0</v>
      </c>
      <c r="L218" s="16"/>
      <c r="M218" s="65">
        <f t="shared" si="77"/>
        <v>0.92352777777777773</v>
      </c>
    </row>
    <row r="219" spans="1:13" ht="12" customHeight="1" x14ac:dyDescent="0.2">
      <c r="A219" s="14"/>
      <c r="B219" s="14"/>
      <c r="C219" s="14">
        <v>4790</v>
      </c>
      <c r="D219" s="15" t="s">
        <v>186</v>
      </c>
      <c r="E219" s="16">
        <v>57561</v>
      </c>
      <c r="F219" s="16">
        <f>G219+K219</f>
        <v>57144.97</v>
      </c>
      <c r="G219" s="16">
        <f>H219</f>
        <v>57144.97</v>
      </c>
      <c r="H219" s="16">
        <v>57144.97</v>
      </c>
      <c r="I219" s="23"/>
      <c r="J219" s="16"/>
      <c r="K219" s="16">
        <v>0</v>
      </c>
      <c r="L219" s="16"/>
      <c r="M219" s="65">
        <f t="shared" si="77"/>
        <v>0.99277236323204954</v>
      </c>
    </row>
    <row r="220" spans="1:13" ht="12" customHeight="1" x14ac:dyDescent="0.2">
      <c r="A220" s="14"/>
      <c r="B220" s="14"/>
      <c r="C220" s="14">
        <v>4800</v>
      </c>
      <c r="D220" s="15" t="s">
        <v>187</v>
      </c>
      <c r="E220" s="16">
        <v>3890.85</v>
      </c>
      <c r="F220" s="16">
        <f>G220+K220</f>
        <v>3890.85</v>
      </c>
      <c r="G220" s="16">
        <f>H220</f>
        <v>3890.85</v>
      </c>
      <c r="H220" s="16">
        <v>3890.85</v>
      </c>
      <c r="I220" s="23"/>
      <c r="J220" s="16"/>
      <c r="K220" s="16">
        <v>0</v>
      </c>
      <c r="L220" s="16"/>
      <c r="M220" s="65">
        <f t="shared" si="77"/>
        <v>1</v>
      </c>
    </row>
    <row r="221" spans="1:13" ht="12" customHeight="1" x14ac:dyDescent="0.2">
      <c r="A221" s="10"/>
      <c r="B221" s="10">
        <v>80104</v>
      </c>
      <c r="C221" s="10"/>
      <c r="D221" s="1" t="s">
        <v>66</v>
      </c>
      <c r="E221" s="12">
        <f>SUM(E222:E247)</f>
        <v>1952010.35</v>
      </c>
      <c r="F221" s="12">
        <f t="shared" ref="F221:L221" si="79">SUM(F222:F247)</f>
        <v>1946984.95</v>
      </c>
      <c r="G221" s="12">
        <f t="shared" si="79"/>
        <v>1936898.95</v>
      </c>
      <c r="H221" s="12">
        <f t="shared" si="79"/>
        <v>1551483.8399999999</v>
      </c>
      <c r="I221" s="12">
        <f t="shared" si="79"/>
        <v>75977.2</v>
      </c>
      <c r="J221" s="12">
        <f t="shared" si="79"/>
        <v>0</v>
      </c>
      <c r="K221" s="12">
        <f t="shared" si="79"/>
        <v>10086</v>
      </c>
      <c r="L221" s="12">
        <f t="shared" si="79"/>
        <v>0</v>
      </c>
      <c r="M221" s="64">
        <f t="shared" ref="M221:M247" si="80">F221/E221</f>
        <v>0.99742552594559752</v>
      </c>
    </row>
    <row r="222" spans="1:13" ht="12" customHeight="1" x14ac:dyDescent="0.2">
      <c r="A222" s="14"/>
      <c r="B222" s="14"/>
      <c r="C222" s="14">
        <v>3020</v>
      </c>
      <c r="D222" s="23" t="s">
        <v>92</v>
      </c>
      <c r="E222" s="16">
        <v>61567</v>
      </c>
      <c r="F222" s="16">
        <f>G222+K222</f>
        <v>61352.2</v>
      </c>
      <c r="G222" s="12">
        <f t="shared" ref="G222:G228" si="81">H222+I222+J222</f>
        <v>61352.2</v>
      </c>
      <c r="H222" s="12"/>
      <c r="I222" s="12">
        <v>61352.2</v>
      </c>
      <c r="J222" s="12"/>
      <c r="K222" s="16">
        <v>0</v>
      </c>
      <c r="L222" s="16"/>
      <c r="M222" s="65">
        <f t="shared" si="80"/>
        <v>0.99651111796904179</v>
      </c>
    </row>
    <row r="223" spans="1:13" ht="12" customHeight="1" x14ac:dyDescent="0.2">
      <c r="A223" s="14"/>
      <c r="B223" s="14"/>
      <c r="C223" s="14">
        <v>3040</v>
      </c>
      <c r="D223" s="23" t="s">
        <v>212</v>
      </c>
      <c r="E223" s="16">
        <v>14625</v>
      </c>
      <c r="F223" s="16">
        <f t="shared" ref="F223" si="82">G223+K223</f>
        <v>14625</v>
      </c>
      <c r="G223" s="16">
        <f t="shared" si="81"/>
        <v>14625</v>
      </c>
      <c r="H223" s="16"/>
      <c r="I223" s="16">
        <v>14625</v>
      </c>
      <c r="J223" s="16"/>
      <c r="K223" s="16">
        <v>0</v>
      </c>
      <c r="L223" s="16"/>
      <c r="M223" s="65">
        <f t="shared" si="80"/>
        <v>1</v>
      </c>
    </row>
    <row r="224" spans="1:13" ht="12" customHeight="1" x14ac:dyDescent="0.2">
      <c r="A224" s="14"/>
      <c r="B224" s="14"/>
      <c r="C224" s="14">
        <v>4010</v>
      </c>
      <c r="D224" s="23" t="s">
        <v>86</v>
      </c>
      <c r="E224" s="16">
        <v>451800</v>
      </c>
      <c r="F224" s="16">
        <f t="shared" ref="F224:F247" si="83">G224+K224</f>
        <v>451338.55</v>
      </c>
      <c r="G224" s="12">
        <f t="shared" si="81"/>
        <v>451338.55</v>
      </c>
      <c r="H224" s="12">
        <v>451338.55</v>
      </c>
      <c r="I224" s="12"/>
      <c r="J224" s="12"/>
      <c r="K224" s="16">
        <v>0</v>
      </c>
      <c r="L224" s="16"/>
      <c r="M224" s="65">
        <f t="shared" si="80"/>
        <v>0.99897864099158917</v>
      </c>
    </row>
    <row r="225" spans="1:13" ht="12" customHeight="1" x14ac:dyDescent="0.2">
      <c r="A225" s="14"/>
      <c r="B225" s="14"/>
      <c r="C225" s="14">
        <v>4040</v>
      </c>
      <c r="D225" s="23" t="s">
        <v>19</v>
      </c>
      <c r="E225" s="16">
        <v>26204</v>
      </c>
      <c r="F225" s="16">
        <f t="shared" si="83"/>
        <v>26203.42</v>
      </c>
      <c r="G225" s="12">
        <f t="shared" si="81"/>
        <v>26203.42</v>
      </c>
      <c r="H225" s="12">
        <v>26203.42</v>
      </c>
      <c r="I225" s="12"/>
      <c r="J225" s="12"/>
      <c r="K225" s="16">
        <v>0</v>
      </c>
      <c r="L225" s="16"/>
      <c r="M225" s="65">
        <f t="shared" si="80"/>
        <v>0.99997786597466032</v>
      </c>
    </row>
    <row r="226" spans="1:13" ht="12" customHeight="1" x14ac:dyDescent="0.2">
      <c r="A226" s="14"/>
      <c r="B226" s="14"/>
      <c r="C226" s="14">
        <v>4110</v>
      </c>
      <c r="D226" s="23" t="s">
        <v>61</v>
      </c>
      <c r="E226" s="16">
        <v>213896.04</v>
      </c>
      <c r="F226" s="16">
        <f t="shared" si="83"/>
        <v>213655.24</v>
      </c>
      <c r="G226" s="12">
        <f>H226</f>
        <v>213655.24</v>
      </c>
      <c r="H226" s="12">
        <v>213655.24</v>
      </c>
      <c r="I226" s="12"/>
      <c r="J226" s="12"/>
      <c r="K226" s="16">
        <v>0</v>
      </c>
      <c r="L226" s="16"/>
      <c r="M226" s="65">
        <f t="shared" si="80"/>
        <v>0.99887421945726518</v>
      </c>
    </row>
    <row r="227" spans="1:13" ht="12" customHeight="1" x14ac:dyDescent="0.2">
      <c r="A227" s="14"/>
      <c r="B227" s="14"/>
      <c r="C227" s="14">
        <v>4120</v>
      </c>
      <c r="D227" s="23" t="s">
        <v>15</v>
      </c>
      <c r="E227" s="16">
        <v>25489.31</v>
      </c>
      <c r="F227" s="16">
        <f t="shared" si="83"/>
        <v>25392.84</v>
      </c>
      <c r="G227" s="12">
        <f t="shared" si="81"/>
        <v>25392.84</v>
      </c>
      <c r="H227" s="12">
        <v>25392.84</v>
      </c>
      <c r="I227" s="12"/>
      <c r="J227" s="12"/>
      <c r="K227" s="16">
        <v>0</v>
      </c>
      <c r="L227" s="16"/>
      <c r="M227" s="65">
        <f t="shared" si="80"/>
        <v>0.99621527612948324</v>
      </c>
    </row>
    <row r="228" spans="1:13" ht="12" customHeight="1" x14ac:dyDescent="0.2">
      <c r="A228" s="14"/>
      <c r="B228" s="14"/>
      <c r="C228" s="14">
        <v>4170</v>
      </c>
      <c r="D228" s="23" t="s">
        <v>72</v>
      </c>
      <c r="E228" s="16">
        <v>6212</v>
      </c>
      <c r="F228" s="16">
        <f t="shared" si="83"/>
        <v>6211.45</v>
      </c>
      <c r="G228" s="12">
        <f t="shared" si="81"/>
        <v>6211.45</v>
      </c>
      <c r="H228" s="12">
        <v>6211.45</v>
      </c>
      <c r="I228" s="12"/>
      <c r="J228" s="12"/>
      <c r="K228" s="16">
        <v>0</v>
      </c>
      <c r="L228" s="16"/>
      <c r="M228" s="65">
        <f t="shared" si="80"/>
        <v>0.99991146168705725</v>
      </c>
    </row>
    <row r="229" spans="1:13" ht="12" customHeight="1" x14ac:dyDescent="0.2">
      <c r="A229" s="14"/>
      <c r="B229" s="14"/>
      <c r="C229" s="14">
        <v>4210</v>
      </c>
      <c r="D229" s="23" t="s">
        <v>16</v>
      </c>
      <c r="E229" s="16">
        <v>46561</v>
      </c>
      <c r="F229" s="16">
        <f t="shared" si="83"/>
        <v>46548.31</v>
      </c>
      <c r="G229" s="12">
        <v>46548.31</v>
      </c>
      <c r="H229" s="12"/>
      <c r="I229" s="12"/>
      <c r="J229" s="12"/>
      <c r="K229" s="16">
        <v>0</v>
      </c>
      <c r="L229" s="16"/>
      <c r="M229" s="65">
        <f t="shared" si="80"/>
        <v>0.99972745430725285</v>
      </c>
    </row>
    <row r="230" spans="1:13" ht="12" customHeight="1" x14ac:dyDescent="0.2">
      <c r="A230" s="14"/>
      <c r="B230" s="14"/>
      <c r="C230" s="14">
        <v>4240</v>
      </c>
      <c r="D230" s="23" t="s">
        <v>94</v>
      </c>
      <c r="E230" s="16">
        <v>2400</v>
      </c>
      <c r="F230" s="16">
        <f t="shared" si="83"/>
        <v>2400</v>
      </c>
      <c r="G230" s="12">
        <v>2400</v>
      </c>
      <c r="H230" s="12"/>
      <c r="I230" s="12"/>
      <c r="J230" s="12"/>
      <c r="K230" s="16">
        <v>0</v>
      </c>
      <c r="L230" s="16"/>
      <c r="M230" s="65">
        <f t="shared" si="80"/>
        <v>1</v>
      </c>
    </row>
    <row r="231" spans="1:13" ht="12" customHeight="1" x14ac:dyDescent="0.2">
      <c r="A231" s="14"/>
      <c r="B231" s="14"/>
      <c r="C231" s="14">
        <v>4260</v>
      </c>
      <c r="D231" s="23" t="s">
        <v>21</v>
      </c>
      <c r="E231" s="16">
        <v>23558</v>
      </c>
      <c r="F231" s="16">
        <f t="shared" si="83"/>
        <v>23514.99</v>
      </c>
      <c r="G231" s="12">
        <v>23514.99</v>
      </c>
      <c r="H231" s="12"/>
      <c r="I231" s="12"/>
      <c r="J231" s="12"/>
      <c r="K231" s="16">
        <v>0</v>
      </c>
      <c r="L231" s="16"/>
      <c r="M231" s="65">
        <f t="shared" si="80"/>
        <v>0.99817429323372109</v>
      </c>
    </row>
    <row r="232" spans="1:13" ht="12" customHeight="1" x14ac:dyDescent="0.2">
      <c r="A232" s="14"/>
      <c r="B232" s="14"/>
      <c r="C232" s="14">
        <v>4270</v>
      </c>
      <c r="D232" s="23" t="s">
        <v>8</v>
      </c>
      <c r="E232" s="16">
        <v>2570</v>
      </c>
      <c r="F232" s="16">
        <f t="shared" si="83"/>
        <v>2497.09</v>
      </c>
      <c r="G232" s="12">
        <v>2497.09</v>
      </c>
      <c r="H232" s="12"/>
      <c r="I232" s="12"/>
      <c r="J232" s="12"/>
      <c r="K232" s="16">
        <v>0</v>
      </c>
      <c r="L232" s="16"/>
      <c r="M232" s="65">
        <f t="shared" si="80"/>
        <v>0.97163035019455257</v>
      </c>
    </row>
    <row r="233" spans="1:13" ht="12" customHeight="1" x14ac:dyDescent="0.2">
      <c r="A233" s="14"/>
      <c r="B233" s="14"/>
      <c r="C233" s="14">
        <v>4280</v>
      </c>
      <c r="D233" s="23" t="s">
        <v>74</v>
      </c>
      <c r="E233" s="16">
        <v>2900</v>
      </c>
      <c r="F233" s="16">
        <f t="shared" si="83"/>
        <v>2896</v>
      </c>
      <c r="G233" s="12">
        <v>2896</v>
      </c>
      <c r="H233" s="12"/>
      <c r="I233" s="12"/>
      <c r="J233" s="12"/>
      <c r="K233" s="16">
        <v>0</v>
      </c>
      <c r="L233" s="16"/>
      <c r="M233" s="65">
        <f t="shared" si="80"/>
        <v>0.99862068965517237</v>
      </c>
    </row>
    <row r="234" spans="1:13" ht="12" customHeight="1" x14ac:dyDescent="0.2">
      <c r="A234" s="14"/>
      <c r="B234" s="14"/>
      <c r="C234" s="14">
        <v>4300</v>
      </c>
      <c r="D234" s="23" t="s">
        <v>9</v>
      </c>
      <c r="E234" s="16">
        <v>23480</v>
      </c>
      <c r="F234" s="16">
        <f t="shared" si="83"/>
        <v>23344.91</v>
      </c>
      <c r="G234" s="12">
        <v>23344.91</v>
      </c>
      <c r="H234" s="12"/>
      <c r="I234" s="12"/>
      <c r="J234" s="12"/>
      <c r="K234" s="16">
        <v>0</v>
      </c>
      <c r="L234" s="16"/>
      <c r="M234" s="65">
        <f t="shared" si="80"/>
        <v>0.99424659284497441</v>
      </c>
    </row>
    <row r="235" spans="1:13" ht="18.75" customHeight="1" x14ac:dyDescent="0.2">
      <c r="A235" s="14"/>
      <c r="B235" s="14"/>
      <c r="C235" s="14">
        <v>4330</v>
      </c>
      <c r="D235" s="23" t="s">
        <v>149</v>
      </c>
      <c r="E235" s="16">
        <v>59300</v>
      </c>
      <c r="F235" s="16">
        <f t="shared" si="83"/>
        <v>58685.23</v>
      </c>
      <c r="G235" s="12">
        <v>58685.23</v>
      </c>
      <c r="H235" s="12"/>
      <c r="I235" s="12"/>
      <c r="J235" s="12"/>
      <c r="K235" s="16">
        <v>0</v>
      </c>
      <c r="L235" s="16"/>
      <c r="M235" s="65">
        <f t="shared" si="80"/>
        <v>0.9896328836424958</v>
      </c>
    </row>
    <row r="236" spans="1:13" ht="19.5" customHeight="1" x14ac:dyDescent="0.2">
      <c r="A236" s="14"/>
      <c r="B236" s="14"/>
      <c r="C236" s="14">
        <v>4350</v>
      </c>
      <c r="D236" s="23" t="s">
        <v>196</v>
      </c>
      <c r="E236" s="16">
        <v>66653</v>
      </c>
      <c r="F236" s="16">
        <f t="shared" si="83"/>
        <v>66653</v>
      </c>
      <c r="G236" s="12">
        <v>66653</v>
      </c>
      <c r="H236" s="12"/>
      <c r="I236" s="12"/>
      <c r="J236" s="12"/>
      <c r="K236" s="16"/>
      <c r="L236" s="16"/>
      <c r="M236" s="65">
        <f t="shared" si="80"/>
        <v>1</v>
      </c>
    </row>
    <row r="237" spans="1:13" ht="12" customHeight="1" x14ac:dyDescent="0.2">
      <c r="A237" s="14"/>
      <c r="B237" s="14"/>
      <c r="C237" s="14">
        <v>4360</v>
      </c>
      <c r="D237" s="15" t="s">
        <v>119</v>
      </c>
      <c r="E237" s="16">
        <v>2620</v>
      </c>
      <c r="F237" s="16">
        <f t="shared" si="83"/>
        <v>2611.39</v>
      </c>
      <c r="G237" s="16">
        <v>2611.39</v>
      </c>
      <c r="H237" s="16"/>
      <c r="I237" s="16"/>
      <c r="J237" s="16"/>
      <c r="K237" s="16">
        <v>0</v>
      </c>
      <c r="L237" s="16"/>
      <c r="M237" s="65">
        <f t="shared" si="80"/>
        <v>0.9967137404580152</v>
      </c>
    </row>
    <row r="238" spans="1:13" ht="12" customHeight="1" x14ac:dyDescent="0.2">
      <c r="A238" s="14"/>
      <c r="B238" s="14"/>
      <c r="C238" s="14">
        <v>4370</v>
      </c>
      <c r="D238" s="15" t="s">
        <v>191</v>
      </c>
      <c r="E238" s="16">
        <v>13550</v>
      </c>
      <c r="F238" s="16">
        <f t="shared" si="83"/>
        <v>13550</v>
      </c>
      <c r="G238" s="16">
        <v>13550</v>
      </c>
      <c r="H238" s="16"/>
      <c r="I238" s="16"/>
      <c r="J238" s="16"/>
      <c r="K238" s="16"/>
      <c r="L238" s="16"/>
      <c r="M238" s="65">
        <f t="shared" si="80"/>
        <v>1</v>
      </c>
    </row>
    <row r="239" spans="1:13" ht="16.5" x14ac:dyDescent="0.2">
      <c r="A239" s="14"/>
      <c r="B239" s="14"/>
      <c r="C239" s="14">
        <v>4390</v>
      </c>
      <c r="D239" s="15" t="s">
        <v>123</v>
      </c>
      <c r="E239" s="16">
        <v>1382</v>
      </c>
      <c r="F239" s="16">
        <f t="shared" si="83"/>
        <v>1377.8</v>
      </c>
      <c r="G239" s="16">
        <v>1377.8</v>
      </c>
      <c r="H239" s="16"/>
      <c r="I239" s="16"/>
      <c r="J239" s="16"/>
      <c r="K239" s="16">
        <v>0</v>
      </c>
      <c r="L239" s="16"/>
      <c r="M239" s="65">
        <f t="shared" si="80"/>
        <v>0.99696092619392185</v>
      </c>
    </row>
    <row r="240" spans="1:13" ht="12" customHeight="1" x14ac:dyDescent="0.2">
      <c r="A240" s="14"/>
      <c r="B240" s="14"/>
      <c r="C240" s="14">
        <v>4410</v>
      </c>
      <c r="D240" s="23" t="s">
        <v>35</v>
      </c>
      <c r="E240" s="16">
        <v>3102</v>
      </c>
      <c r="F240" s="16">
        <f t="shared" si="83"/>
        <v>2958.19</v>
      </c>
      <c r="G240" s="16">
        <v>2958.19</v>
      </c>
      <c r="H240" s="16"/>
      <c r="I240" s="16"/>
      <c r="J240" s="16"/>
      <c r="K240" s="16">
        <v>0</v>
      </c>
      <c r="L240" s="16"/>
      <c r="M240" s="65">
        <f t="shared" si="80"/>
        <v>0.95363958736299159</v>
      </c>
    </row>
    <row r="241" spans="1:13" ht="12" customHeight="1" x14ac:dyDescent="0.2">
      <c r="A241" s="14"/>
      <c r="B241" s="14"/>
      <c r="C241" s="14">
        <v>4430</v>
      </c>
      <c r="D241" s="23" t="s">
        <v>6</v>
      </c>
      <c r="E241" s="16">
        <v>1376</v>
      </c>
      <c r="F241" s="16">
        <f t="shared" si="83"/>
        <v>1376</v>
      </c>
      <c r="G241" s="16">
        <v>1376</v>
      </c>
      <c r="H241" s="16"/>
      <c r="I241" s="16"/>
      <c r="J241" s="16"/>
      <c r="K241" s="16">
        <v>0</v>
      </c>
      <c r="L241" s="16"/>
      <c r="M241" s="65">
        <f t="shared" si="80"/>
        <v>1</v>
      </c>
    </row>
    <row r="242" spans="1:13" ht="12" customHeight="1" x14ac:dyDescent="0.2">
      <c r="A242" s="14"/>
      <c r="B242" s="14"/>
      <c r="C242" s="14">
        <v>4440</v>
      </c>
      <c r="D242" s="23" t="s">
        <v>88</v>
      </c>
      <c r="E242" s="16">
        <v>59490</v>
      </c>
      <c r="F242" s="16">
        <f t="shared" si="83"/>
        <v>59490</v>
      </c>
      <c r="G242" s="16">
        <v>59490</v>
      </c>
      <c r="H242" s="16"/>
      <c r="I242" s="16"/>
      <c r="J242" s="16"/>
      <c r="K242" s="16">
        <v>0</v>
      </c>
      <c r="L242" s="16"/>
      <c r="M242" s="65">
        <f t="shared" si="80"/>
        <v>1</v>
      </c>
    </row>
    <row r="243" spans="1:13" ht="12" customHeight="1" x14ac:dyDescent="0.2">
      <c r="A243" s="14"/>
      <c r="B243" s="14"/>
      <c r="C243" s="14">
        <v>4700</v>
      </c>
      <c r="D243" s="23" t="s">
        <v>85</v>
      </c>
      <c r="E243" s="16">
        <v>1535</v>
      </c>
      <c r="F243" s="16">
        <f t="shared" si="83"/>
        <v>1535</v>
      </c>
      <c r="G243" s="16">
        <v>1535</v>
      </c>
      <c r="H243" s="16"/>
      <c r="I243" s="16"/>
      <c r="J243" s="16"/>
      <c r="K243" s="16">
        <v>0</v>
      </c>
      <c r="L243" s="16"/>
      <c r="M243" s="65">
        <f t="shared" si="80"/>
        <v>1</v>
      </c>
    </row>
    <row r="244" spans="1:13" ht="12" customHeight="1" x14ac:dyDescent="0.2">
      <c r="A244" s="14"/>
      <c r="B244" s="14"/>
      <c r="C244" s="14">
        <v>4710</v>
      </c>
      <c r="D244" s="15" t="s">
        <v>174</v>
      </c>
      <c r="E244" s="16">
        <v>80</v>
      </c>
      <c r="F244" s="16">
        <f>G244+K244</f>
        <v>78.349999999999994</v>
      </c>
      <c r="G244" s="16">
        <v>78.349999999999994</v>
      </c>
      <c r="H244" s="16">
        <v>78.349999999999994</v>
      </c>
      <c r="I244" s="23"/>
      <c r="J244" s="16"/>
      <c r="K244" s="16">
        <v>0</v>
      </c>
      <c r="L244" s="16"/>
      <c r="M244" s="65">
        <f t="shared" si="80"/>
        <v>0.97937499999999988</v>
      </c>
    </row>
    <row r="245" spans="1:13" ht="12" customHeight="1" x14ac:dyDescent="0.2">
      <c r="A245" s="14"/>
      <c r="B245" s="14"/>
      <c r="C245" s="14">
        <v>4790</v>
      </c>
      <c r="D245" s="15" t="s">
        <v>186</v>
      </c>
      <c r="E245" s="16">
        <v>780617</v>
      </c>
      <c r="F245" s="16">
        <f t="shared" si="83"/>
        <v>778561.55</v>
      </c>
      <c r="G245" s="16">
        <f>H245</f>
        <v>778561.55</v>
      </c>
      <c r="H245" s="16">
        <v>778561.55</v>
      </c>
      <c r="I245" s="23"/>
      <c r="J245" s="16"/>
      <c r="K245" s="16">
        <v>0</v>
      </c>
      <c r="L245" s="16"/>
      <c r="M245" s="65">
        <f t="shared" si="80"/>
        <v>0.99736689054939875</v>
      </c>
    </row>
    <row r="246" spans="1:13" ht="12" customHeight="1" x14ac:dyDescent="0.2">
      <c r="A246" s="14"/>
      <c r="B246" s="14"/>
      <c r="C246" s="14">
        <v>4800</v>
      </c>
      <c r="D246" s="15" t="s">
        <v>187</v>
      </c>
      <c r="E246" s="16">
        <v>50043</v>
      </c>
      <c r="F246" s="16">
        <f t="shared" si="83"/>
        <v>50042.44</v>
      </c>
      <c r="G246" s="16">
        <f>H246</f>
        <v>50042.44</v>
      </c>
      <c r="H246" s="16">
        <v>50042.44</v>
      </c>
      <c r="I246" s="23"/>
      <c r="J246" s="16"/>
      <c r="K246" s="16">
        <v>0</v>
      </c>
      <c r="L246" s="16"/>
      <c r="M246" s="65">
        <f t="shared" si="80"/>
        <v>0.99998880962372361</v>
      </c>
    </row>
    <row r="247" spans="1:13" ht="12" customHeight="1" x14ac:dyDescent="0.2">
      <c r="A247" s="14"/>
      <c r="B247" s="14"/>
      <c r="C247" s="14">
        <v>6050</v>
      </c>
      <c r="D247" s="15" t="s">
        <v>64</v>
      </c>
      <c r="E247" s="16">
        <v>11000</v>
      </c>
      <c r="F247" s="16">
        <f t="shared" si="83"/>
        <v>10086</v>
      </c>
      <c r="G247" s="16">
        <v>0</v>
      </c>
      <c r="H247" s="16"/>
      <c r="I247" s="16"/>
      <c r="J247" s="16"/>
      <c r="K247" s="16">
        <v>10086</v>
      </c>
      <c r="L247" s="16"/>
      <c r="M247" s="65">
        <f t="shared" si="80"/>
        <v>0.9169090909090909</v>
      </c>
    </row>
    <row r="248" spans="1:13" ht="12" customHeight="1" x14ac:dyDescent="0.2">
      <c r="A248" s="10"/>
      <c r="B248" s="10">
        <v>80107</v>
      </c>
      <c r="C248" s="10"/>
      <c r="D248" s="1" t="s">
        <v>140</v>
      </c>
      <c r="E248" s="12">
        <f t="shared" ref="E248:L248" si="84">SUM(E249:E264)</f>
        <v>246265.092</v>
      </c>
      <c r="F248" s="12">
        <f t="shared" si="84"/>
        <v>246029.9</v>
      </c>
      <c r="G248" s="12">
        <f t="shared" si="84"/>
        <v>246029.9</v>
      </c>
      <c r="H248" s="12">
        <f t="shared" si="84"/>
        <v>193805.19999999998</v>
      </c>
      <c r="I248" s="12">
        <f t="shared" si="84"/>
        <v>12378</v>
      </c>
      <c r="J248" s="12">
        <f t="shared" si="84"/>
        <v>0</v>
      </c>
      <c r="K248" s="12">
        <f t="shared" si="84"/>
        <v>0</v>
      </c>
      <c r="L248" s="12">
        <f t="shared" si="84"/>
        <v>0</v>
      </c>
      <c r="M248" s="64">
        <f t="shared" ref="M248:M264" si="85">F248/E248</f>
        <v>0.99904496411533628</v>
      </c>
    </row>
    <row r="249" spans="1:13" ht="12" customHeight="1" x14ac:dyDescent="0.2">
      <c r="A249" s="14"/>
      <c r="B249" s="14"/>
      <c r="C249" s="14">
        <v>3020</v>
      </c>
      <c r="D249" s="23" t="s">
        <v>92</v>
      </c>
      <c r="E249" s="16">
        <v>10128</v>
      </c>
      <c r="F249" s="16">
        <f>G249+K249</f>
        <v>10128</v>
      </c>
      <c r="G249" s="12">
        <f>H249+I249+J249</f>
        <v>10128</v>
      </c>
      <c r="H249" s="12"/>
      <c r="I249" s="12">
        <v>10128</v>
      </c>
      <c r="J249" s="12"/>
      <c r="K249" s="16">
        <v>0</v>
      </c>
      <c r="L249" s="16"/>
      <c r="M249" s="65">
        <f t="shared" si="85"/>
        <v>1</v>
      </c>
    </row>
    <row r="250" spans="1:13" ht="12" customHeight="1" x14ac:dyDescent="0.2">
      <c r="A250" s="14"/>
      <c r="B250" s="14"/>
      <c r="C250" s="14">
        <v>3040</v>
      </c>
      <c r="D250" s="23" t="s">
        <v>212</v>
      </c>
      <c r="E250" s="16">
        <v>2250</v>
      </c>
      <c r="F250" s="16">
        <f t="shared" ref="F250" si="86">G250+K250</f>
        <v>2250</v>
      </c>
      <c r="G250" s="16">
        <f t="shared" ref="G250" si="87">H250+I250+J250</f>
        <v>2250</v>
      </c>
      <c r="H250" s="16"/>
      <c r="I250" s="16">
        <v>2250</v>
      </c>
      <c r="J250" s="16"/>
      <c r="K250" s="16">
        <v>0</v>
      </c>
      <c r="L250" s="16"/>
      <c r="M250" s="65">
        <f t="shared" si="85"/>
        <v>1</v>
      </c>
    </row>
    <row r="251" spans="1:13" ht="12" customHeight="1" x14ac:dyDescent="0.2">
      <c r="A251" s="14"/>
      <c r="B251" s="14"/>
      <c r="C251" s="14">
        <v>4110</v>
      </c>
      <c r="D251" s="23" t="s">
        <v>61</v>
      </c>
      <c r="E251" s="16">
        <v>29340.78</v>
      </c>
      <c r="F251" s="16">
        <f t="shared" ref="F251:F256" si="88">G251+K251</f>
        <v>29338.39</v>
      </c>
      <c r="G251" s="12">
        <f>H251</f>
        <v>29338.39</v>
      </c>
      <c r="H251" s="12">
        <v>29338.39</v>
      </c>
      <c r="I251" s="12"/>
      <c r="J251" s="12"/>
      <c r="K251" s="16">
        <v>0</v>
      </c>
      <c r="L251" s="16"/>
      <c r="M251" s="65">
        <f t="shared" si="85"/>
        <v>0.99991854340613984</v>
      </c>
    </row>
    <row r="252" spans="1:13" ht="12" customHeight="1" x14ac:dyDescent="0.2">
      <c r="A252" s="14"/>
      <c r="B252" s="14"/>
      <c r="C252" s="14">
        <v>4120</v>
      </c>
      <c r="D252" s="23" t="s">
        <v>15</v>
      </c>
      <c r="E252" s="16">
        <v>4182.1319999999996</v>
      </c>
      <c r="F252" s="16">
        <f t="shared" si="88"/>
        <v>4181.42</v>
      </c>
      <c r="G252" s="12">
        <f>H252+I252+J252</f>
        <v>4181.42</v>
      </c>
      <c r="H252" s="12">
        <v>4181.42</v>
      </c>
      <c r="I252" s="12"/>
      <c r="J252" s="12"/>
      <c r="K252" s="16">
        <v>0</v>
      </c>
      <c r="L252" s="16"/>
      <c r="M252" s="65">
        <f t="shared" si="85"/>
        <v>0.99982975190644396</v>
      </c>
    </row>
    <row r="253" spans="1:13" ht="12" customHeight="1" x14ac:dyDescent="0.2">
      <c r="A253" s="14"/>
      <c r="B253" s="14"/>
      <c r="C253" s="14">
        <v>4210</v>
      </c>
      <c r="D253" s="23" t="s">
        <v>16</v>
      </c>
      <c r="E253" s="16">
        <v>3000</v>
      </c>
      <c r="F253" s="16">
        <f t="shared" si="88"/>
        <v>2902.16</v>
      </c>
      <c r="G253" s="12">
        <v>2902.16</v>
      </c>
      <c r="H253" s="12"/>
      <c r="I253" s="12"/>
      <c r="J253" s="12"/>
      <c r="K253" s="16">
        <v>0</v>
      </c>
      <c r="L253" s="16"/>
      <c r="M253" s="65">
        <f t="shared" si="85"/>
        <v>0.96738666666666662</v>
      </c>
    </row>
    <row r="254" spans="1:13" ht="12" customHeight="1" x14ac:dyDescent="0.2">
      <c r="A254" s="14"/>
      <c r="B254" s="14"/>
      <c r="C254" s="14">
        <v>4240</v>
      </c>
      <c r="D254" s="23" t="s">
        <v>94</v>
      </c>
      <c r="E254" s="16">
        <v>4000</v>
      </c>
      <c r="F254" s="16">
        <f t="shared" si="88"/>
        <v>3999.47</v>
      </c>
      <c r="G254" s="12">
        <v>3999.47</v>
      </c>
      <c r="H254" s="12"/>
      <c r="I254" s="12"/>
      <c r="J254" s="12"/>
      <c r="K254" s="16">
        <v>0</v>
      </c>
      <c r="L254" s="16"/>
      <c r="M254" s="65">
        <f t="shared" si="85"/>
        <v>0.99986749999999991</v>
      </c>
    </row>
    <row r="255" spans="1:13" ht="12" customHeight="1" x14ac:dyDescent="0.2">
      <c r="A255" s="14"/>
      <c r="B255" s="14"/>
      <c r="C255" s="14">
        <v>4300</v>
      </c>
      <c r="D255" s="23" t="s">
        <v>9</v>
      </c>
      <c r="E255" s="16">
        <v>704</v>
      </c>
      <c r="F255" s="16">
        <f t="shared" si="88"/>
        <v>703.89</v>
      </c>
      <c r="G255" s="12">
        <v>703.89</v>
      </c>
      <c r="H255" s="12"/>
      <c r="I255" s="12"/>
      <c r="J255" s="12"/>
      <c r="K255" s="16">
        <v>0</v>
      </c>
      <c r="L255" s="16"/>
      <c r="M255" s="65">
        <f t="shared" si="85"/>
        <v>0.99984375000000003</v>
      </c>
    </row>
    <row r="256" spans="1:13" ht="19.5" customHeight="1" x14ac:dyDescent="0.2">
      <c r="A256" s="14"/>
      <c r="B256" s="14"/>
      <c r="C256" s="14">
        <v>4350</v>
      </c>
      <c r="D256" s="23" t="s">
        <v>196</v>
      </c>
      <c r="E256" s="16">
        <v>24999.18</v>
      </c>
      <c r="F256" s="16">
        <f t="shared" si="88"/>
        <v>24999.18</v>
      </c>
      <c r="G256" s="12">
        <v>24999.18</v>
      </c>
      <c r="H256" s="12"/>
      <c r="I256" s="12"/>
      <c r="J256" s="12"/>
      <c r="K256" s="16"/>
      <c r="L256" s="16"/>
      <c r="M256" s="65">
        <f t="shared" si="85"/>
        <v>1</v>
      </c>
    </row>
    <row r="257" spans="1:13" ht="12" customHeight="1" x14ac:dyDescent="0.2">
      <c r="A257" s="14"/>
      <c r="B257" s="14"/>
      <c r="C257" s="14">
        <v>4440</v>
      </c>
      <c r="D257" s="23" t="s">
        <v>88</v>
      </c>
      <c r="E257" s="16">
        <v>7242</v>
      </c>
      <c r="F257" s="16">
        <f>G257+K257</f>
        <v>7242</v>
      </c>
      <c r="G257" s="16">
        <v>7242</v>
      </c>
      <c r="H257" s="16"/>
      <c r="I257" s="16"/>
      <c r="J257" s="16"/>
      <c r="K257" s="16">
        <v>0</v>
      </c>
      <c r="L257" s="16"/>
      <c r="M257" s="65">
        <f t="shared" si="85"/>
        <v>1</v>
      </c>
    </row>
    <row r="258" spans="1:13" ht="9.75" x14ac:dyDescent="0.2">
      <c r="A258" s="77" t="s">
        <v>0</v>
      </c>
      <c r="B258" s="77" t="s">
        <v>1</v>
      </c>
      <c r="C258" s="77" t="s">
        <v>59</v>
      </c>
      <c r="D258" s="77" t="s">
        <v>2</v>
      </c>
      <c r="E258" s="77" t="s">
        <v>60</v>
      </c>
      <c r="F258" s="77" t="s">
        <v>203</v>
      </c>
      <c r="G258" s="77"/>
      <c r="H258" s="77"/>
      <c r="I258" s="77"/>
      <c r="J258" s="77"/>
      <c r="K258" s="77"/>
      <c r="L258" s="77"/>
      <c r="M258" s="76" t="s">
        <v>110</v>
      </c>
    </row>
    <row r="259" spans="1:13" ht="8.25" x14ac:dyDescent="0.2">
      <c r="A259" s="77"/>
      <c r="B259" s="77"/>
      <c r="C259" s="77"/>
      <c r="D259" s="77"/>
      <c r="E259" s="77"/>
      <c r="F259" s="77" t="s">
        <v>109</v>
      </c>
      <c r="G259" s="76" t="s">
        <v>131</v>
      </c>
      <c r="H259" s="68"/>
      <c r="I259" s="68" t="s">
        <v>130</v>
      </c>
      <c r="J259" s="68"/>
      <c r="K259" s="76" t="s">
        <v>99</v>
      </c>
      <c r="L259" s="71" t="s">
        <v>130</v>
      </c>
      <c r="M259" s="76"/>
    </row>
    <row r="260" spans="1:13" ht="24.75" x14ac:dyDescent="0.2">
      <c r="A260" s="77"/>
      <c r="B260" s="77"/>
      <c r="C260" s="77"/>
      <c r="D260" s="77"/>
      <c r="E260" s="77"/>
      <c r="F260" s="77"/>
      <c r="G260" s="76"/>
      <c r="H260" s="71" t="s">
        <v>128</v>
      </c>
      <c r="I260" s="71" t="s">
        <v>127</v>
      </c>
      <c r="J260" s="71" t="s">
        <v>129</v>
      </c>
      <c r="K260" s="76"/>
      <c r="L260" s="71" t="s">
        <v>164</v>
      </c>
      <c r="M260" s="76"/>
    </row>
    <row r="261" spans="1:13" ht="8.25" x14ac:dyDescent="0.2">
      <c r="A261" s="71" t="s">
        <v>100</v>
      </c>
      <c r="B261" s="71" t="s">
        <v>101</v>
      </c>
      <c r="C261" s="71" t="s">
        <v>102</v>
      </c>
      <c r="D261" s="71" t="s">
        <v>103</v>
      </c>
      <c r="E261" s="71" t="s">
        <v>104</v>
      </c>
      <c r="F261" s="71" t="s">
        <v>105</v>
      </c>
      <c r="G261" s="71" t="s">
        <v>106</v>
      </c>
      <c r="H261" s="71" t="s">
        <v>107</v>
      </c>
      <c r="I261" s="71" t="s">
        <v>108</v>
      </c>
      <c r="J261" s="71" t="s">
        <v>152</v>
      </c>
      <c r="K261" s="71" t="s">
        <v>153</v>
      </c>
      <c r="L261" s="71" t="s">
        <v>154</v>
      </c>
      <c r="M261" s="71" t="s">
        <v>165</v>
      </c>
    </row>
    <row r="262" spans="1:13" ht="12" customHeight="1" x14ac:dyDescent="0.2">
      <c r="A262" s="14"/>
      <c r="B262" s="14"/>
      <c r="C262" s="14">
        <v>4710</v>
      </c>
      <c r="D262" s="15" t="s">
        <v>174</v>
      </c>
      <c r="E262" s="16">
        <v>346</v>
      </c>
      <c r="F262" s="16">
        <f>G262+K262</f>
        <v>225.05</v>
      </c>
      <c r="G262" s="16">
        <f>H262</f>
        <v>225.05</v>
      </c>
      <c r="H262" s="16">
        <v>225.05</v>
      </c>
      <c r="I262" s="23"/>
      <c r="J262" s="16"/>
      <c r="K262" s="16">
        <v>0</v>
      </c>
      <c r="L262" s="16"/>
      <c r="M262" s="65">
        <f t="shared" si="85"/>
        <v>0.65043352601156068</v>
      </c>
    </row>
    <row r="263" spans="1:13" ht="12" customHeight="1" x14ac:dyDescent="0.2">
      <c r="A263" s="14"/>
      <c r="B263" s="14"/>
      <c r="C263" s="14">
        <v>4790</v>
      </c>
      <c r="D263" s="15" t="s">
        <v>186</v>
      </c>
      <c r="E263" s="16">
        <v>149909</v>
      </c>
      <c r="F263" s="16">
        <f>G263+K263</f>
        <v>149896.99</v>
      </c>
      <c r="G263" s="16">
        <f>H263</f>
        <v>149896.99</v>
      </c>
      <c r="H263" s="16">
        <v>149896.99</v>
      </c>
      <c r="I263" s="23"/>
      <c r="J263" s="16"/>
      <c r="K263" s="16">
        <v>0</v>
      </c>
      <c r="L263" s="16"/>
      <c r="M263" s="65">
        <f t="shared" si="85"/>
        <v>0.99991988473006954</v>
      </c>
    </row>
    <row r="264" spans="1:13" ht="12" customHeight="1" x14ac:dyDescent="0.2">
      <c r="A264" s="14"/>
      <c r="B264" s="14"/>
      <c r="C264" s="14">
        <v>4800</v>
      </c>
      <c r="D264" s="15" t="s">
        <v>187</v>
      </c>
      <c r="E264" s="16">
        <v>10164</v>
      </c>
      <c r="F264" s="16">
        <f>G264+K264</f>
        <v>10163.35</v>
      </c>
      <c r="G264" s="16">
        <f>H264</f>
        <v>10163.35</v>
      </c>
      <c r="H264" s="16">
        <v>10163.35</v>
      </c>
      <c r="I264" s="23"/>
      <c r="J264" s="16"/>
      <c r="K264" s="16">
        <v>0</v>
      </c>
      <c r="L264" s="16"/>
      <c r="M264" s="65">
        <f t="shared" si="85"/>
        <v>0.99993604879968523</v>
      </c>
    </row>
    <row r="265" spans="1:13" ht="12" customHeight="1" x14ac:dyDescent="0.2">
      <c r="A265" s="14"/>
      <c r="B265" s="14">
        <v>80113</v>
      </c>
      <c r="C265" s="14"/>
      <c r="D265" s="23" t="s">
        <v>36</v>
      </c>
      <c r="E265" s="16">
        <f>E269+E270+E266+E267+E268+E272+E271</f>
        <v>453181</v>
      </c>
      <c r="F265" s="16">
        <f t="shared" ref="F265:L265" si="89">F269+F270+F266+F267+F268+F272+F271</f>
        <v>453174.30999999994</v>
      </c>
      <c r="G265" s="16">
        <f t="shared" si="89"/>
        <v>453174.30999999994</v>
      </c>
      <c r="H265" s="16">
        <f t="shared" si="89"/>
        <v>103820.49000000002</v>
      </c>
      <c r="I265" s="16">
        <f t="shared" si="89"/>
        <v>8723.0400000000009</v>
      </c>
      <c r="J265" s="16">
        <f t="shared" si="89"/>
        <v>0</v>
      </c>
      <c r="K265" s="16">
        <f t="shared" si="89"/>
        <v>0</v>
      </c>
      <c r="L265" s="16">
        <f t="shared" si="89"/>
        <v>0</v>
      </c>
      <c r="M265" s="65">
        <f t="shared" ref="M265:M281" si="90">F265/E265</f>
        <v>0.99998523768648717</v>
      </c>
    </row>
    <row r="266" spans="1:13" ht="12" customHeight="1" x14ac:dyDescent="0.2">
      <c r="A266" s="14"/>
      <c r="B266" s="14"/>
      <c r="C266" s="14">
        <v>3020</v>
      </c>
      <c r="D266" s="23" t="s">
        <v>92</v>
      </c>
      <c r="E266" s="16">
        <v>8724</v>
      </c>
      <c r="F266" s="16">
        <f t="shared" ref="F266:F272" si="91">G266+K266</f>
        <v>8723.0400000000009</v>
      </c>
      <c r="G266" s="16">
        <f>H266+I266+J266</f>
        <v>8723.0400000000009</v>
      </c>
      <c r="H266" s="16"/>
      <c r="I266" s="16">
        <v>8723.0400000000009</v>
      </c>
      <c r="J266" s="16"/>
      <c r="K266" s="16">
        <v>0</v>
      </c>
      <c r="L266" s="16"/>
      <c r="M266" s="65">
        <f t="shared" si="90"/>
        <v>0.99988995873452557</v>
      </c>
    </row>
    <row r="267" spans="1:13" ht="12" customHeight="1" x14ac:dyDescent="0.2">
      <c r="A267" s="14"/>
      <c r="B267" s="14"/>
      <c r="C267" s="14">
        <v>4010</v>
      </c>
      <c r="D267" s="23" t="s">
        <v>86</v>
      </c>
      <c r="E267" s="16">
        <v>86824</v>
      </c>
      <c r="F267" s="16">
        <f t="shared" si="91"/>
        <v>86823.35</v>
      </c>
      <c r="G267" s="16">
        <f>H267+I267+J267</f>
        <v>86823.35</v>
      </c>
      <c r="H267" s="16">
        <v>86823.35</v>
      </c>
      <c r="I267" s="16"/>
      <c r="J267" s="16"/>
      <c r="K267" s="16">
        <v>0</v>
      </c>
      <c r="L267" s="16"/>
      <c r="M267" s="65">
        <f t="shared" si="90"/>
        <v>0.99999251359071228</v>
      </c>
    </row>
    <row r="268" spans="1:13" ht="12" customHeight="1" x14ac:dyDescent="0.2">
      <c r="A268" s="14"/>
      <c r="B268" s="14"/>
      <c r="C268" s="14">
        <v>4040</v>
      </c>
      <c r="D268" s="23" t="s">
        <v>19</v>
      </c>
      <c r="E268" s="16">
        <v>6451</v>
      </c>
      <c r="F268" s="16">
        <f t="shared" si="91"/>
        <v>6450.6</v>
      </c>
      <c r="G268" s="16">
        <f>H268+I268+J268</f>
        <v>6450.6</v>
      </c>
      <c r="H268" s="16">
        <v>6450.6</v>
      </c>
      <c r="I268" s="16"/>
      <c r="J268" s="16"/>
      <c r="K268" s="16">
        <v>0</v>
      </c>
      <c r="L268" s="16"/>
      <c r="M268" s="65">
        <f t="shared" si="90"/>
        <v>0.9999379941094404</v>
      </c>
    </row>
    <row r="269" spans="1:13" ht="12" customHeight="1" x14ac:dyDescent="0.2">
      <c r="A269" s="14"/>
      <c r="B269" s="14"/>
      <c r="C269" s="14">
        <v>4110</v>
      </c>
      <c r="D269" s="23" t="s">
        <v>14</v>
      </c>
      <c r="E269" s="16">
        <v>10547</v>
      </c>
      <c r="F269" s="16">
        <f t="shared" si="91"/>
        <v>10546.54</v>
      </c>
      <c r="G269" s="16">
        <f>H269+I269+J269</f>
        <v>10546.54</v>
      </c>
      <c r="H269" s="16">
        <v>10546.54</v>
      </c>
      <c r="I269" s="16"/>
      <c r="J269" s="16"/>
      <c r="K269" s="16">
        <v>0</v>
      </c>
      <c r="L269" s="16"/>
      <c r="M269" s="65">
        <f t="shared" si="90"/>
        <v>0.99995638570209544</v>
      </c>
    </row>
    <row r="270" spans="1:13" ht="12" customHeight="1" x14ac:dyDescent="0.2">
      <c r="A270" s="14"/>
      <c r="B270" s="14"/>
      <c r="C270" s="14">
        <v>4300</v>
      </c>
      <c r="D270" s="23" t="s">
        <v>9</v>
      </c>
      <c r="E270" s="16">
        <v>318880</v>
      </c>
      <c r="F270" s="16">
        <f t="shared" si="91"/>
        <v>318875.78000000003</v>
      </c>
      <c r="G270" s="16">
        <v>318875.78000000003</v>
      </c>
      <c r="H270" s="16"/>
      <c r="I270" s="16"/>
      <c r="J270" s="16"/>
      <c r="K270" s="16">
        <v>0</v>
      </c>
      <c r="L270" s="16"/>
      <c r="M270" s="65">
        <f t="shared" si="90"/>
        <v>0.99998676618163584</v>
      </c>
    </row>
    <row r="271" spans="1:13" ht="12" customHeight="1" x14ac:dyDescent="0.2">
      <c r="A271" s="14"/>
      <c r="B271" s="14"/>
      <c r="C271" s="14">
        <v>4370</v>
      </c>
      <c r="D271" s="23" t="s">
        <v>191</v>
      </c>
      <c r="E271" s="16">
        <v>19077</v>
      </c>
      <c r="F271" s="16">
        <f t="shared" si="91"/>
        <v>19077</v>
      </c>
      <c r="G271" s="16">
        <v>19077</v>
      </c>
      <c r="H271" s="16"/>
      <c r="I271" s="16"/>
      <c r="J271" s="16"/>
      <c r="K271" s="16"/>
      <c r="L271" s="16"/>
      <c r="M271" s="65">
        <f t="shared" si="90"/>
        <v>1</v>
      </c>
    </row>
    <row r="272" spans="1:13" ht="12" customHeight="1" x14ac:dyDescent="0.2">
      <c r="A272" s="14"/>
      <c r="B272" s="14"/>
      <c r="C272" s="14">
        <v>4440</v>
      </c>
      <c r="D272" s="23" t="s">
        <v>88</v>
      </c>
      <c r="E272" s="16">
        <v>2678</v>
      </c>
      <c r="F272" s="16">
        <f t="shared" si="91"/>
        <v>2678</v>
      </c>
      <c r="G272" s="16">
        <v>2678</v>
      </c>
      <c r="H272" s="16"/>
      <c r="I272" s="16"/>
      <c r="J272" s="16"/>
      <c r="K272" s="16">
        <v>0</v>
      </c>
      <c r="L272" s="16"/>
      <c r="M272" s="65">
        <f t="shared" si="90"/>
        <v>1</v>
      </c>
    </row>
    <row r="273" spans="1:13" ht="12" customHeight="1" x14ac:dyDescent="0.2">
      <c r="A273" s="14"/>
      <c r="B273" s="14">
        <v>80146</v>
      </c>
      <c r="C273" s="14"/>
      <c r="D273" s="23" t="s">
        <v>58</v>
      </c>
      <c r="E273" s="16">
        <f>SUM(E274:E275)</f>
        <v>38281</v>
      </c>
      <c r="F273" s="16">
        <f t="shared" ref="F273:L273" si="92">SUM(F274:F275)</f>
        <v>38252.009999999995</v>
      </c>
      <c r="G273" s="16">
        <f t="shared" si="92"/>
        <v>38252.009999999995</v>
      </c>
      <c r="H273" s="16">
        <f t="shared" si="92"/>
        <v>0</v>
      </c>
      <c r="I273" s="16">
        <f t="shared" si="92"/>
        <v>0</v>
      </c>
      <c r="J273" s="16">
        <f t="shared" si="92"/>
        <v>0</v>
      </c>
      <c r="K273" s="16">
        <f t="shared" si="92"/>
        <v>0</v>
      </c>
      <c r="L273" s="16">
        <f t="shared" si="92"/>
        <v>0</v>
      </c>
      <c r="M273" s="65">
        <f t="shared" si="90"/>
        <v>0.99924270525848313</v>
      </c>
    </row>
    <row r="274" spans="1:13" ht="12" customHeight="1" x14ac:dyDescent="0.2">
      <c r="A274" s="14"/>
      <c r="B274" s="14"/>
      <c r="C274" s="14">
        <v>4300</v>
      </c>
      <c r="D274" s="23" t="s">
        <v>9</v>
      </c>
      <c r="E274" s="16">
        <v>9600</v>
      </c>
      <c r="F274" s="16">
        <f>G274+K274</f>
        <v>9600</v>
      </c>
      <c r="G274" s="16">
        <v>9600</v>
      </c>
      <c r="H274" s="16"/>
      <c r="I274" s="16"/>
      <c r="J274" s="16"/>
      <c r="K274" s="16">
        <v>0</v>
      </c>
      <c r="L274" s="16"/>
      <c r="M274" s="65">
        <f t="shared" si="90"/>
        <v>1</v>
      </c>
    </row>
    <row r="275" spans="1:13" ht="12" customHeight="1" x14ac:dyDescent="0.2">
      <c r="A275" s="14"/>
      <c r="B275" s="14"/>
      <c r="C275" s="14">
        <v>4700</v>
      </c>
      <c r="D275" s="23" t="s">
        <v>85</v>
      </c>
      <c r="E275" s="16">
        <v>28681</v>
      </c>
      <c r="F275" s="16">
        <f>G275+K275</f>
        <v>28652.01</v>
      </c>
      <c r="G275" s="16">
        <v>28652.01</v>
      </c>
      <c r="H275" s="16"/>
      <c r="I275" s="16"/>
      <c r="J275" s="16"/>
      <c r="K275" s="16">
        <v>0</v>
      </c>
      <c r="L275" s="16"/>
      <c r="M275" s="65">
        <f t="shared" si="90"/>
        <v>0.99898922631707399</v>
      </c>
    </row>
    <row r="276" spans="1:13" ht="12" customHeight="1" x14ac:dyDescent="0.2">
      <c r="A276" s="14"/>
      <c r="B276" s="14">
        <v>80148</v>
      </c>
      <c r="C276" s="14"/>
      <c r="D276" s="23" t="s">
        <v>137</v>
      </c>
      <c r="E276" s="16">
        <f t="shared" ref="E276:L276" si="93">SUM(E277:E291)</f>
        <v>1214441.96</v>
      </c>
      <c r="F276" s="16">
        <f t="shared" si="93"/>
        <v>1092666.1199999999</v>
      </c>
      <c r="G276" s="16">
        <f t="shared" si="93"/>
        <v>1092666.1199999999</v>
      </c>
      <c r="H276" s="16">
        <f t="shared" si="93"/>
        <v>516849.57</v>
      </c>
      <c r="I276" s="16">
        <f t="shared" si="93"/>
        <v>6354.8</v>
      </c>
      <c r="J276" s="16">
        <f t="shared" si="93"/>
        <v>0</v>
      </c>
      <c r="K276" s="16">
        <f t="shared" si="93"/>
        <v>0</v>
      </c>
      <c r="L276" s="16">
        <f t="shared" si="93"/>
        <v>0</v>
      </c>
      <c r="M276" s="65">
        <f t="shared" si="90"/>
        <v>0.89972691655021531</v>
      </c>
    </row>
    <row r="277" spans="1:13" ht="12" customHeight="1" x14ac:dyDescent="0.2">
      <c r="A277" s="14"/>
      <c r="B277" s="14"/>
      <c r="C277" s="14">
        <v>3020</v>
      </c>
      <c r="D277" s="23" t="s">
        <v>92</v>
      </c>
      <c r="E277" s="16">
        <v>6406</v>
      </c>
      <c r="F277" s="16">
        <f>G277+K277</f>
        <v>6354.8</v>
      </c>
      <c r="G277" s="16">
        <f>H277+I277+J277</f>
        <v>6354.8</v>
      </c>
      <c r="H277" s="16"/>
      <c r="I277" s="16">
        <v>6354.8</v>
      </c>
      <c r="J277" s="16"/>
      <c r="K277" s="16">
        <v>0</v>
      </c>
      <c r="L277" s="16"/>
      <c r="M277" s="65">
        <f t="shared" si="90"/>
        <v>0.99200749297533564</v>
      </c>
    </row>
    <row r="278" spans="1:13" ht="12" customHeight="1" x14ac:dyDescent="0.2">
      <c r="A278" s="14"/>
      <c r="B278" s="14"/>
      <c r="C278" s="14">
        <v>4010</v>
      </c>
      <c r="D278" s="23" t="s">
        <v>86</v>
      </c>
      <c r="E278" s="16">
        <v>419447</v>
      </c>
      <c r="F278" s="16">
        <f t="shared" ref="F278:F291" si="94">G278+K278</f>
        <v>415152.73</v>
      </c>
      <c r="G278" s="16">
        <f>H278+I278+J278</f>
        <v>415152.73</v>
      </c>
      <c r="H278" s="16">
        <v>415152.73</v>
      </c>
      <c r="I278" s="16"/>
      <c r="J278" s="16"/>
      <c r="K278" s="16">
        <v>0</v>
      </c>
      <c r="L278" s="16"/>
      <c r="M278" s="65">
        <f t="shared" si="90"/>
        <v>0.98976206767481945</v>
      </c>
    </row>
    <row r="279" spans="1:13" ht="12" customHeight="1" x14ac:dyDescent="0.2">
      <c r="A279" s="14"/>
      <c r="B279" s="14"/>
      <c r="C279" s="14">
        <v>4040</v>
      </c>
      <c r="D279" s="23" t="s">
        <v>19</v>
      </c>
      <c r="E279" s="16">
        <v>21928</v>
      </c>
      <c r="F279" s="16">
        <f t="shared" si="94"/>
        <v>21926.31</v>
      </c>
      <c r="G279" s="16">
        <f>H279+I279+J279</f>
        <v>21926.31</v>
      </c>
      <c r="H279" s="16">
        <v>21926.31</v>
      </c>
      <c r="I279" s="16"/>
      <c r="J279" s="16"/>
      <c r="K279" s="16">
        <v>0</v>
      </c>
      <c r="L279" s="16"/>
      <c r="M279" s="65">
        <f t="shared" si="90"/>
        <v>0.99992292958774176</v>
      </c>
    </row>
    <row r="280" spans="1:13" ht="12" customHeight="1" x14ac:dyDescent="0.2">
      <c r="A280" s="14"/>
      <c r="B280" s="14"/>
      <c r="C280" s="14">
        <v>4110</v>
      </c>
      <c r="D280" s="23" t="s">
        <v>14</v>
      </c>
      <c r="E280" s="16">
        <v>72505</v>
      </c>
      <c r="F280" s="16">
        <f t="shared" si="94"/>
        <v>72123.09</v>
      </c>
      <c r="G280" s="16">
        <f>H280+I280+J280</f>
        <v>72123.09</v>
      </c>
      <c r="H280" s="16">
        <v>72123.09</v>
      </c>
      <c r="I280" s="16"/>
      <c r="J280" s="16"/>
      <c r="K280" s="16">
        <v>0</v>
      </c>
      <c r="L280" s="16"/>
      <c r="M280" s="65">
        <f t="shared" si="90"/>
        <v>0.99473263912833598</v>
      </c>
    </row>
    <row r="281" spans="1:13" ht="12" customHeight="1" x14ac:dyDescent="0.2">
      <c r="A281" s="14"/>
      <c r="B281" s="14"/>
      <c r="C281" s="14">
        <v>4120</v>
      </c>
      <c r="D281" s="23" t="s">
        <v>15</v>
      </c>
      <c r="E281" s="16">
        <v>7854</v>
      </c>
      <c r="F281" s="16">
        <f t="shared" si="94"/>
        <v>7647.44</v>
      </c>
      <c r="G281" s="16">
        <f>H281+I281+J281</f>
        <v>7647.44</v>
      </c>
      <c r="H281" s="16">
        <v>7647.44</v>
      </c>
      <c r="I281" s="16"/>
      <c r="J281" s="16"/>
      <c r="K281" s="16">
        <v>0</v>
      </c>
      <c r="L281" s="16"/>
      <c r="M281" s="65">
        <f t="shared" si="90"/>
        <v>0.97370002546473133</v>
      </c>
    </row>
    <row r="282" spans="1:13" ht="12" customHeight="1" x14ac:dyDescent="0.2">
      <c r="A282" s="14"/>
      <c r="B282" s="14"/>
      <c r="C282" s="14">
        <v>4210</v>
      </c>
      <c r="D282" s="23" t="s">
        <v>16</v>
      </c>
      <c r="E282" s="16">
        <v>156824</v>
      </c>
      <c r="F282" s="16">
        <f t="shared" si="94"/>
        <v>156802.10999999999</v>
      </c>
      <c r="G282" s="16">
        <v>156802.10999999999</v>
      </c>
      <c r="H282" s="16"/>
      <c r="I282" s="16"/>
      <c r="J282" s="16"/>
      <c r="K282" s="16">
        <v>0</v>
      </c>
      <c r="L282" s="16"/>
      <c r="M282" s="65">
        <f t="shared" ref="M282:M288" si="95">F282/E282</f>
        <v>0.99986041677294279</v>
      </c>
    </row>
    <row r="283" spans="1:13" ht="12" customHeight="1" x14ac:dyDescent="0.2">
      <c r="A283" s="14"/>
      <c r="B283" s="14"/>
      <c r="C283" s="14">
        <v>4220</v>
      </c>
      <c r="D283" s="23" t="s">
        <v>40</v>
      </c>
      <c r="E283" s="16">
        <v>459531</v>
      </c>
      <c r="F283" s="16">
        <f t="shared" si="94"/>
        <v>342715.24</v>
      </c>
      <c r="G283" s="16">
        <v>342715.24</v>
      </c>
      <c r="H283" s="16"/>
      <c r="I283" s="16"/>
      <c r="J283" s="16"/>
      <c r="K283" s="16">
        <v>0</v>
      </c>
      <c r="L283" s="16"/>
      <c r="M283" s="65">
        <f t="shared" si="95"/>
        <v>0.7457935155626062</v>
      </c>
    </row>
    <row r="284" spans="1:13" ht="12" customHeight="1" x14ac:dyDescent="0.2">
      <c r="A284" s="14"/>
      <c r="B284" s="14"/>
      <c r="C284" s="14">
        <v>4260</v>
      </c>
      <c r="D284" s="23" t="s">
        <v>21</v>
      </c>
      <c r="E284" s="16">
        <v>18895</v>
      </c>
      <c r="F284" s="16">
        <f>G284+K284</f>
        <v>18893.73</v>
      </c>
      <c r="G284" s="16">
        <v>18893.73</v>
      </c>
      <c r="H284" s="16"/>
      <c r="I284" s="16"/>
      <c r="J284" s="16"/>
      <c r="K284" s="16">
        <v>0</v>
      </c>
      <c r="L284" s="16"/>
      <c r="M284" s="65">
        <f t="shared" si="95"/>
        <v>0.99993278645144212</v>
      </c>
    </row>
    <row r="285" spans="1:13" ht="12" customHeight="1" x14ac:dyDescent="0.2">
      <c r="A285" s="14"/>
      <c r="B285" s="14"/>
      <c r="C285" s="14">
        <v>4280</v>
      </c>
      <c r="D285" s="23" t="s">
        <v>74</v>
      </c>
      <c r="E285" s="16">
        <v>880</v>
      </c>
      <c r="F285" s="16">
        <f>G285+K285</f>
        <v>880</v>
      </c>
      <c r="G285" s="16">
        <v>880</v>
      </c>
      <c r="H285" s="16"/>
      <c r="I285" s="16"/>
      <c r="J285" s="16"/>
      <c r="K285" s="16">
        <v>0</v>
      </c>
      <c r="L285" s="16"/>
      <c r="M285" s="65">
        <f t="shared" si="95"/>
        <v>1</v>
      </c>
    </row>
    <row r="286" spans="1:13" ht="12" customHeight="1" x14ac:dyDescent="0.2">
      <c r="A286" s="14"/>
      <c r="B286" s="14"/>
      <c r="C286" s="14">
        <v>4300</v>
      </c>
      <c r="D286" s="23" t="s">
        <v>9</v>
      </c>
      <c r="E286" s="16">
        <v>6353</v>
      </c>
      <c r="F286" s="16">
        <f t="shared" si="94"/>
        <v>6352.01</v>
      </c>
      <c r="G286" s="16">
        <v>6352.01</v>
      </c>
      <c r="H286" s="16"/>
      <c r="I286" s="16"/>
      <c r="J286" s="16"/>
      <c r="K286" s="16">
        <v>0</v>
      </c>
      <c r="L286" s="16"/>
      <c r="M286" s="65">
        <f t="shared" si="95"/>
        <v>0.99984416810955457</v>
      </c>
    </row>
    <row r="287" spans="1:13" ht="19.5" customHeight="1" x14ac:dyDescent="0.2">
      <c r="A287" s="14"/>
      <c r="B287" s="14"/>
      <c r="C287" s="14">
        <v>4350</v>
      </c>
      <c r="D287" s="23" t="s">
        <v>196</v>
      </c>
      <c r="E287" s="16">
        <v>26598.15</v>
      </c>
      <c r="F287" s="16">
        <f t="shared" si="94"/>
        <v>26598.15</v>
      </c>
      <c r="G287" s="12">
        <v>26598.15</v>
      </c>
      <c r="H287" s="12"/>
      <c r="I287" s="12"/>
      <c r="J287" s="12"/>
      <c r="K287" s="16"/>
      <c r="L287" s="16"/>
      <c r="M287" s="65">
        <f t="shared" si="95"/>
        <v>1</v>
      </c>
    </row>
    <row r="288" spans="1:13" ht="12" customHeight="1" x14ac:dyDescent="0.2">
      <c r="A288" s="14"/>
      <c r="B288" s="14"/>
      <c r="C288" s="14">
        <v>4370</v>
      </c>
      <c r="D288" s="15" t="s">
        <v>191</v>
      </c>
      <c r="E288" s="16">
        <v>2626.81</v>
      </c>
      <c r="F288" s="16">
        <f t="shared" si="94"/>
        <v>2626.81</v>
      </c>
      <c r="G288" s="16">
        <v>2626.81</v>
      </c>
      <c r="H288" s="16"/>
      <c r="I288" s="16"/>
      <c r="J288" s="16"/>
      <c r="K288" s="16"/>
      <c r="L288" s="16"/>
      <c r="M288" s="65">
        <f t="shared" si="95"/>
        <v>1</v>
      </c>
    </row>
    <row r="289" spans="1:13" ht="12" customHeight="1" x14ac:dyDescent="0.2">
      <c r="A289" s="14"/>
      <c r="B289" s="14"/>
      <c r="C289" s="14">
        <v>4410</v>
      </c>
      <c r="D289" s="23" t="s">
        <v>35</v>
      </c>
      <c r="E289" s="16">
        <v>83</v>
      </c>
      <c r="F289" s="16">
        <f t="shared" si="94"/>
        <v>82.8</v>
      </c>
      <c r="G289" s="16">
        <v>82.8</v>
      </c>
      <c r="H289" s="16"/>
      <c r="I289" s="16"/>
      <c r="J289" s="16"/>
      <c r="K289" s="16">
        <v>0</v>
      </c>
      <c r="L289" s="16"/>
      <c r="M289" s="65">
        <f t="shared" ref="M289:M308" si="96">F289/E289</f>
        <v>0.99759036144578306</v>
      </c>
    </row>
    <row r="290" spans="1:13" ht="12" customHeight="1" x14ac:dyDescent="0.2">
      <c r="A290" s="14"/>
      <c r="B290" s="14"/>
      <c r="C290" s="14">
        <v>4440</v>
      </c>
      <c r="D290" s="23" t="s">
        <v>88</v>
      </c>
      <c r="E290" s="16">
        <v>13278</v>
      </c>
      <c r="F290" s="16">
        <f t="shared" si="94"/>
        <v>13278</v>
      </c>
      <c r="G290" s="16">
        <v>13278</v>
      </c>
      <c r="H290" s="16"/>
      <c r="I290" s="16"/>
      <c r="J290" s="16"/>
      <c r="K290" s="16">
        <v>0</v>
      </c>
      <c r="L290" s="16"/>
      <c r="M290" s="65">
        <f t="shared" si="96"/>
        <v>1</v>
      </c>
    </row>
    <row r="291" spans="1:13" ht="12" customHeight="1" x14ac:dyDescent="0.2">
      <c r="A291" s="14"/>
      <c r="B291" s="14"/>
      <c r="C291" s="14">
        <v>4700</v>
      </c>
      <c r="D291" s="23" t="s">
        <v>85</v>
      </c>
      <c r="E291" s="16">
        <v>1233</v>
      </c>
      <c r="F291" s="16">
        <f t="shared" si="94"/>
        <v>1232.9000000000001</v>
      </c>
      <c r="G291" s="16">
        <v>1232.9000000000001</v>
      </c>
      <c r="H291" s="16"/>
      <c r="I291" s="16"/>
      <c r="J291" s="16"/>
      <c r="K291" s="16">
        <v>0</v>
      </c>
      <c r="L291" s="16"/>
      <c r="M291" s="65">
        <f t="shared" si="96"/>
        <v>0.99991889699918901</v>
      </c>
    </row>
    <row r="292" spans="1:13" ht="36.75" customHeight="1" x14ac:dyDescent="0.2">
      <c r="A292" s="14"/>
      <c r="B292" s="14">
        <v>80149</v>
      </c>
      <c r="C292" s="14"/>
      <c r="D292" s="23" t="s">
        <v>121</v>
      </c>
      <c r="E292" s="16">
        <f>SUM(E293:E300)</f>
        <v>81090.95</v>
      </c>
      <c r="F292" s="16">
        <f t="shared" ref="F292:L292" si="97">SUM(F293:F300)</f>
        <v>78789</v>
      </c>
      <c r="G292" s="16">
        <f t="shared" si="97"/>
        <v>78789</v>
      </c>
      <c r="H292" s="16">
        <f t="shared" si="97"/>
        <v>67472</v>
      </c>
      <c r="I292" s="16">
        <f t="shared" si="97"/>
        <v>5553</v>
      </c>
      <c r="J292" s="16">
        <f t="shared" si="97"/>
        <v>0</v>
      </c>
      <c r="K292" s="16">
        <f t="shared" si="97"/>
        <v>0</v>
      </c>
      <c r="L292" s="16">
        <f t="shared" si="97"/>
        <v>0</v>
      </c>
      <c r="M292" s="65">
        <f t="shared" si="96"/>
        <v>0.97161273853617458</v>
      </c>
    </row>
    <row r="293" spans="1:13" ht="12" customHeight="1" x14ac:dyDescent="0.2">
      <c r="A293" s="14"/>
      <c r="B293" s="14"/>
      <c r="C293" s="14">
        <v>3020</v>
      </c>
      <c r="D293" s="23" t="s">
        <v>92</v>
      </c>
      <c r="E293" s="16">
        <v>4459</v>
      </c>
      <c r="F293" s="16">
        <f t="shared" ref="F293:F300" si="98">G293+K293</f>
        <v>4428</v>
      </c>
      <c r="G293" s="16">
        <f>I293</f>
        <v>4428</v>
      </c>
      <c r="H293" s="16"/>
      <c r="I293" s="16">
        <v>4428</v>
      </c>
      <c r="J293" s="16"/>
      <c r="K293" s="16"/>
      <c r="L293" s="16"/>
      <c r="M293" s="65">
        <f t="shared" si="96"/>
        <v>0.99304776855797261</v>
      </c>
    </row>
    <row r="294" spans="1:13" ht="12" customHeight="1" x14ac:dyDescent="0.2">
      <c r="A294" s="14"/>
      <c r="B294" s="14"/>
      <c r="C294" s="14">
        <v>3040</v>
      </c>
      <c r="D294" s="23" t="s">
        <v>212</v>
      </c>
      <c r="E294" s="16">
        <v>1125</v>
      </c>
      <c r="F294" s="16">
        <f t="shared" si="98"/>
        <v>1125</v>
      </c>
      <c r="G294" s="16">
        <f t="shared" ref="G294" si="99">H294+I294+J294</f>
        <v>1125</v>
      </c>
      <c r="H294" s="16"/>
      <c r="I294" s="16">
        <v>1125</v>
      </c>
      <c r="J294" s="16"/>
      <c r="K294" s="16">
        <v>0</v>
      </c>
      <c r="L294" s="16"/>
      <c r="M294" s="65">
        <f t="shared" si="96"/>
        <v>1</v>
      </c>
    </row>
    <row r="295" spans="1:13" ht="12" customHeight="1" x14ac:dyDescent="0.2">
      <c r="A295" s="14"/>
      <c r="B295" s="14"/>
      <c r="C295" s="14">
        <v>4110</v>
      </c>
      <c r="D295" s="23" t="s">
        <v>14</v>
      </c>
      <c r="E295" s="16">
        <v>10397.39</v>
      </c>
      <c r="F295" s="16">
        <f t="shared" si="98"/>
        <v>10123.06</v>
      </c>
      <c r="G295" s="16">
        <f>H295+I295+J295</f>
        <v>10123.06</v>
      </c>
      <c r="H295" s="16">
        <v>10123.06</v>
      </c>
      <c r="I295" s="16"/>
      <c r="J295" s="16"/>
      <c r="K295" s="16">
        <v>0</v>
      </c>
      <c r="L295" s="16"/>
      <c r="M295" s="65">
        <f t="shared" si="96"/>
        <v>0.9736154938883701</v>
      </c>
    </row>
    <row r="296" spans="1:13" ht="12" customHeight="1" x14ac:dyDescent="0.2">
      <c r="A296" s="14"/>
      <c r="B296" s="14"/>
      <c r="C296" s="14">
        <v>4120</v>
      </c>
      <c r="D296" s="15" t="s">
        <v>15</v>
      </c>
      <c r="E296" s="16">
        <v>1492.56</v>
      </c>
      <c r="F296" s="16">
        <f t="shared" si="98"/>
        <v>1450.35</v>
      </c>
      <c r="G296" s="16">
        <f>H296+I296+J296</f>
        <v>1450.35</v>
      </c>
      <c r="H296" s="16">
        <v>1450.35</v>
      </c>
      <c r="I296" s="16"/>
      <c r="J296" s="16"/>
      <c r="K296" s="16">
        <v>0</v>
      </c>
      <c r="L296" s="16"/>
      <c r="M296" s="65">
        <f t="shared" si="96"/>
        <v>0.97171972986010613</v>
      </c>
    </row>
    <row r="297" spans="1:13" ht="12" customHeight="1" x14ac:dyDescent="0.2">
      <c r="A297" s="14"/>
      <c r="B297" s="14"/>
      <c r="C297" s="14">
        <v>4240</v>
      </c>
      <c r="D297" s="23" t="s">
        <v>94</v>
      </c>
      <c r="E297" s="16">
        <v>2195</v>
      </c>
      <c r="F297" s="16">
        <f t="shared" si="98"/>
        <v>2034</v>
      </c>
      <c r="G297" s="16">
        <v>2034</v>
      </c>
      <c r="H297" s="16"/>
      <c r="I297" s="16"/>
      <c r="J297" s="16"/>
      <c r="K297" s="16">
        <v>0</v>
      </c>
      <c r="L297" s="16"/>
      <c r="M297" s="65">
        <f t="shared" si="96"/>
        <v>0.92665148063781322</v>
      </c>
    </row>
    <row r="298" spans="1:13" ht="12" customHeight="1" x14ac:dyDescent="0.2">
      <c r="A298" s="14"/>
      <c r="B298" s="14"/>
      <c r="C298" s="14">
        <v>4440</v>
      </c>
      <c r="D298" s="23" t="s">
        <v>88</v>
      </c>
      <c r="E298" s="16">
        <v>3730</v>
      </c>
      <c r="F298" s="16">
        <f t="shared" si="98"/>
        <v>3730</v>
      </c>
      <c r="G298" s="16">
        <v>3730</v>
      </c>
      <c r="H298" s="16"/>
      <c r="I298" s="16"/>
      <c r="J298" s="16"/>
      <c r="K298" s="16"/>
      <c r="L298" s="16"/>
      <c r="M298" s="65">
        <f t="shared" si="96"/>
        <v>1</v>
      </c>
    </row>
    <row r="299" spans="1:13" ht="12" customHeight="1" x14ac:dyDescent="0.2">
      <c r="A299" s="14"/>
      <c r="B299" s="14"/>
      <c r="C299" s="14">
        <v>4790</v>
      </c>
      <c r="D299" s="15" t="s">
        <v>186</v>
      </c>
      <c r="E299" s="16">
        <v>56190</v>
      </c>
      <c r="F299" s="16">
        <f t="shared" si="98"/>
        <v>54546.25</v>
      </c>
      <c r="G299" s="16">
        <f>H299</f>
        <v>54546.25</v>
      </c>
      <c r="H299" s="16">
        <v>54546.25</v>
      </c>
      <c r="I299" s="23"/>
      <c r="J299" s="16"/>
      <c r="K299" s="16">
        <v>0</v>
      </c>
      <c r="L299" s="16"/>
      <c r="M299" s="65">
        <f t="shared" si="96"/>
        <v>0.97074657412350951</v>
      </c>
    </row>
    <row r="300" spans="1:13" ht="12" customHeight="1" x14ac:dyDescent="0.2">
      <c r="A300" s="14"/>
      <c r="B300" s="14"/>
      <c r="C300" s="14">
        <v>4800</v>
      </c>
      <c r="D300" s="15" t="s">
        <v>187</v>
      </c>
      <c r="E300" s="16">
        <v>1502</v>
      </c>
      <c r="F300" s="16">
        <f t="shared" si="98"/>
        <v>1352.34</v>
      </c>
      <c r="G300" s="16">
        <f>H300</f>
        <v>1352.34</v>
      </c>
      <c r="H300" s="16">
        <v>1352.34</v>
      </c>
      <c r="I300" s="23"/>
      <c r="J300" s="16"/>
      <c r="K300" s="16">
        <v>0</v>
      </c>
      <c r="L300" s="16"/>
      <c r="M300" s="65">
        <f t="shared" si="96"/>
        <v>0.9003595206391477</v>
      </c>
    </row>
    <row r="301" spans="1:13" ht="24.75" x14ac:dyDescent="0.2">
      <c r="A301" s="14"/>
      <c r="B301" s="14">
        <v>80150</v>
      </c>
      <c r="C301" s="14"/>
      <c r="D301" s="23" t="s">
        <v>120</v>
      </c>
      <c r="E301" s="16">
        <f>SUM(E302:E311)</f>
        <v>800323.7</v>
      </c>
      <c r="F301" s="16">
        <f t="shared" ref="F301:L301" si="100">SUM(F302:F311)</f>
        <v>687838.11</v>
      </c>
      <c r="G301" s="16">
        <f t="shared" si="100"/>
        <v>687838.11</v>
      </c>
      <c r="H301" s="16">
        <f t="shared" si="100"/>
        <v>593039.05999999994</v>
      </c>
      <c r="I301" s="16">
        <f t="shared" si="100"/>
        <v>33034</v>
      </c>
      <c r="J301" s="16">
        <f t="shared" si="100"/>
        <v>0</v>
      </c>
      <c r="K301" s="16">
        <f t="shared" si="100"/>
        <v>0</v>
      </c>
      <c r="L301" s="16">
        <f t="shared" si="100"/>
        <v>0</v>
      </c>
      <c r="M301" s="65">
        <f t="shared" si="96"/>
        <v>0.85944988259125654</v>
      </c>
    </row>
    <row r="302" spans="1:13" ht="12" customHeight="1" x14ac:dyDescent="0.2">
      <c r="A302" s="14"/>
      <c r="B302" s="14"/>
      <c r="C302" s="14">
        <v>3020</v>
      </c>
      <c r="D302" s="23" t="s">
        <v>92</v>
      </c>
      <c r="E302" s="16">
        <v>26302</v>
      </c>
      <c r="F302" s="16">
        <f t="shared" ref="F302:F311" si="101">G302+K302</f>
        <v>26284</v>
      </c>
      <c r="G302" s="16">
        <f>H302+I302+J302</f>
        <v>26284</v>
      </c>
      <c r="H302" s="16"/>
      <c r="I302" s="16">
        <v>26284</v>
      </c>
      <c r="J302" s="16"/>
      <c r="K302" s="16">
        <v>0</v>
      </c>
      <c r="L302" s="16"/>
      <c r="M302" s="65">
        <f t="shared" si="96"/>
        <v>0.99931564139609153</v>
      </c>
    </row>
    <row r="303" spans="1:13" ht="12" customHeight="1" x14ac:dyDescent="0.2">
      <c r="A303" s="14"/>
      <c r="B303" s="14"/>
      <c r="C303" s="14">
        <v>3040</v>
      </c>
      <c r="D303" s="23" t="s">
        <v>212</v>
      </c>
      <c r="E303" s="16">
        <v>6750</v>
      </c>
      <c r="F303" s="16">
        <f t="shared" si="101"/>
        <v>6750</v>
      </c>
      <c r="G303" s="16">
        <f t="shared" ref="G303" si="102">H303+I303+J303</f>
        <v>6750</v>
      </c>
      <c r="H303" s="16"/>
      <c r="I303" s="16">
        <v>6750</v>
      </c>
      <c r="J303" s="16"/>
      <c r="K303" s="16">
        <v>0</v>
      </c>
      <c r="L303" s="16"/>
      <c r="M303" s="65">
        <f t="shared" ref="M303" si="103">F303/E303</f>
        <v>1</v>
      </c>
    </row>
    <row r="304" spans="1:13" ht="12" customHeight="1" x14ac:dyDescent="0.2">
      <c r="A304" s="14"/>
      <c r="B304" s="14"/>
      <c r="C304" s="14">
        <v>4110</v>
      </c>
      <c r="D304" s="15" t="s">
        <v>14</v>
      </c>
      <c r="E304" s="16">
        <v>105144.33</v>
      </c>
      <c r="F304" s="16">
        <f t="shared" si="101"/>
        <v>89001.9</v>
      </c>
      <c r="G304" s="16">
        <f>H304+I304+J304</f>
        <v>89001.9</v>
      </c>
      <c r="H304" s="16">
        <v>89001.9</v>
      </c>
      <c r="I304" s="16"/>
      <c r="J304" s="16"/>
      <c r="K304" s="16">
        <v>0</v>
      </c>
      <c r="L304" s="16"/>
      <c r="M304" s="65">
        <f t="shared" si="96"/>
        <v>0.84647360442545971</v>
      </c>
    </row>
    <row r="305" spans="1:13" ht="12" customHeight="1" x14ac:dyDescent="0.2">
      <c r="A305" s="14"/>
      <c r="B305" s="14"/>
      <c r="C305" s="14">
        <v>4120</v>
      </c>
      <c r="D305" s="15" t="s">
        <v>15</v>
      </c>
      <c r="E305" s="16">
        <v>13207.37</v>
      </c>
      <c r="F305" s="16">
        <f t="shared" si="101"/>
        <v>10420.34</v>
      </c>
      <c r="G305" s="16">
        <f>H305+I305+J305</f>
        <v>10420.34</v>
      </c>
      <c r="H305" s="16">
        <v>10420.34</v>
      </c>
      <c r="I305" s="16"/>
      <c r="J305" s="16"/>
      <c r="K305" s="16">
        <v>0</v>
      </c>
      <c r="L305" s="16"/>
      <c r="M305" s="65">
        <f t="shared" si="96"/>
        <v>0.78897918359219132</v>
      </c>
    </row>
    <row r="306" spans="1:13" ht="12" customHeight="1" x14ac:dyDescent="0.2">
      <c r="A306" s="14"/>
      <c r="B306" s="14"/>
      <c r="C306" s="14">
        <v>4210</v>
      </c>
      <c r="D306" s="23" t="s">
        <v>16</v>
      </c>
      <c r="E306" s="16">
        <v>13000</v>
      </c>
      <c r="F306" s="16">
        <f t="shared" si="101"/>
        <v>12999.98</v>
      </c>
      <c r="G306" s="16">
        <v>12999.98</v>
      </c>
      <c r="H306" s="16"/>
      <c r="I306" s="16"/>
      <c r="J306" s="16"/>
      <c r="K306" s="16">
        <v>0</v>
      </c>
      <c r="L306" s="16"/>
      <c r="M306" s="65">
        <f t="shared" si="96"/>
        <v>0.9999984615384615</v>
      </c>
    </row>
    <row r="307" spans="1:13" ht="12" customHeight="1" x14ac:dyDescent="0.2">
      <c r="A307" s="14"/>
      <c r="B307" s="14"/>
      <c r="C307" s="14">
        <v>4240</v>
      </c>
      <c r="D307" s="23" t="s">
        <v>94</v>
      </c>
      <c r="E307" s="16">
        <v>29500</v>
      </c>
      <c r="F307" s="16">
        <f t="shared" si="101"/>
        <v>29466.07</v>
      </c>
      <c r="G307" s="16">
        <v>29466.07</v>
      </c>
      <c r="H307" s="16"/>
      <c r="I307" s="16"/>
      <c r="J307" s="16"/>
      <c r="K307" s="16">
        <v>0</v>
      </c>
      <c r="L307" s="16"/>
      <c r="M307" s="65">
        <f t="shared" si="96"/>
        <v>0.99884983050847453</v>
      </c>
    </row>
    <row r="308" spans="1:13" ht="12" customHeight="1" x14ac:dyDescent="0.2">
      <c r="A308" s="14"/>
      <c r="B308" s="14"/>
      <c r="C308" s="14">
        <v>4440</v>
      </c>
      <c r="D308" s="23" t="s">
        <v>88</v>
      </c>
      <c r="E308" s="16">
        <v>19299</v>
      </c>
      <c r="F308" s="16">
        <f t="shared" si="101"/>
        <v>19299</v>
      </c>
      <c r="G308" s="16">
        <v>19299</v>
      </c>
      <c r="H308" s="16"/>
      <c r="I308" s="16"/>
      <c r="J308" s="16"/>
      <c r="K308" s="16">
        <v>0</v>
      </c>
      <c r="L308" s="16"/>
      <c r="M308" s="65">
        <f t="shared" si="96"/>
        <v>1</v>
      </c>
    </row>
    <row r="309" spans="1:13" ht="12" customHeight="1" x14ac:dyDescent="0.2">
      <c r="A309" s="14"/>
      <c r="B309" s="14"/>
      <c r="C309" s="14">
        <v>4710</v>
      </c>
      <c r="D309" s="15" t="s">
        <v>174</v>
      </c>
      <c r="E309" s="16">
        <v>7222</v>
      </c>
      <c r="F309" s="16">
        <f t="shared" si="101"/>
        <v>3988.95</v>
      </c>
      <c r="G309" s="16">
        <f>H309</f>
        <v>3988.95</v>
      </c>
      <c r="H309" s="16">
        <v>3988.95</v>
      </c>
      <c r="I309" s="23"/>
      <c r="J309" s="16"/>
      <c r="K309" s="16">
        <v>0</v>
      </c>
      <c r="L309" s="16"/>
      <c r="M309" s="65">
        <f>F309/E309</f>
        <v>0.55233314871226802</v>
      </c>
    </row>
    <row r="310" spans="1:13" ht="12" customHeight="1" x14ac:dyDescent="0.2">
      <c r="A310" s="14"/>
      <c r="B310" s="14"/>
      <c r="C310" s="14">
        <v>4790</v>
      </c>
      <c r="D310" s="15" t="s">
        <v>186</v>
      </c>
      <c r="E310" s="16">
        <v>553574</v>
      </c>
      <c r="F310" s="16">
        <f t="shared" si="101"/>
        <v>468526.16</v>
      </c>
      <c r="G310" s="16">
        <f>H310</f>
        <v>468526.16</v>
      </c>
      <c r="H310" s="16">
        <v>468526.16</v>
      </c>
      <c r="I310" s="23"/>
      <c r="J310" s="16"/>
      <c r="K310" s="16">
        <v>0</v>
      </c>
      <c r="L310" s="16"/>
      <c r="M310" s="65">
        <f>F310/E310</f>
        <v>0.84636590591321115</v>
      </c>
    </row>
    <row r="311" spans="1:13" ht="12" customHeight="1" x14ac:dyDescent="0.2">
      <c r="A311" s="14"/>
      <c r="B311" s="14"/>
      <c r="C311" s="14">
        <v>4800</v>
      </c>
      <c r="D311" s="15" t="s">
        <v>187</v>
      </c>
      <c r="E311" s="16">
        <v>26325</v>
      </c>
      <c r="F311" s="16">
        <f t="shared" si="101"/>
        <v>21101.71</v>
      </c>
      <c r="G311" s="16">
        <f>H311</f>
        <v>21101.71</v>
      </c>
      <c r="H311" s="16">
        <v>21101.71</v>
      </c>
      <c r="I311" s="23"/>
      <c r="J311" s="16"/>
      <c r="K311" s="16">
        <v>0</v>
      </c>
      <c r="L311" s="16"/>
      <c r="M311" s="65">
        <f>F311/E311</f>
        <v>0.8015844254510921</v>
      </c>
    </row>
    <row r="312" spans="1:13" ht="24.75" x14ac:dyDescent="0.2">
      <c r="A312" s="14"/>
      <c r="B312" s="14">
        <v>80153</v>
      </c>
      <c r="C312" s="14"/>
      <c r="D312" s="15" t="s">
        <v>197</v>
      </c>
      <c r="E312" s="16">
        <f>E313+E314+E315</f>
        <v>54320.02</v>
      </c>
      <c r="F312" s="16">
        <f t="shared" ref="F312:L312" si="104">F313+F314+F315</f>
        <v>53620.630000000005</v>
      </c>
      <c r="G312" s="16">
        <f t="shared" si="104"/>
        <v>53620.630000000005</v>
      </c>
      <c r="H312" s="16">
        <f t="shared" si="104"/>
        <v>0</v>
      </c>
      <c r="I312" s="16">
        <f t="shared" si="104"/>
        <v>0</v>
      </c>
      <c r="J312" s="16">
        <f t="shared" si="104"/>
        <v>0</v>
      </c>
      <c r="K312" s="16">
        <f t="shared" si="104"/>
        <v>0</v>
      </c>
      <c r="L312" s="16">
        <f t="shared" si="104"/>
        <v>0</v>
      </c>
      <c r="M312" s="65">
        <f t="shared" ref="M312:M316" si="105">F312/E312</f>
        <v>0.98712463655204852</v>
      </c>
    </row>
    <row r="313" spans="1:13" ht="12" customHeight="1" x14ac:dyDescent="0.2">
      <c r="A313" s="14"/>
      <c r="B313" s="14"/>
      <c r="C313" s="14">
        <v>4210</v>
      </c>
      <c r="D313" s="15" t="s">
        <v>16</v>
      </c>
      <c r="E313" s="16">
        <v>515.47</v>
      </c>
      <c r="F313" s="16">
        <f>G313+K313</f>
        <v>515.47</v>
      </c>
      <c r="G313" s="16">
        <v>515.47</v>
      </c>
      <c r="H313" s="16"/>
      <c r="I313" s="23"/>
      <c r="J313" s="16"/>
      <c r="K313" s="16"/>
      <c r="L313" s="16"/>
      <c r="M313" s="65">
        <f t="shared" si="105"/>
        <v>1</v>
      </c>
    </row>
    <row r="314" spans="1:13" ht="12" customHeight="1" x14ac:dyDescent="0.2">
      <c r="A314" s="14"/>
      <c r="B314" s="14"/>
      <c r="C314" s="14">
        <v>4240</v>
      </c>
      <c r="D314" s="23" t="s">
        <v>94</v>
      </c>
      <c r="E314" s="16">
        <v>52045.7</v>
      </c>
      <c r="F314" s="16">
        <f>G314+K314</f>
        <v>51677.4</v>
      </c>
      <c r="G314" s="16">
        <v>51677.4</v>
      </c>
      <c r="H314" s="16"/>
      <c r="I314" s="23"/>
      <c r="J314" s="16"/>
      <c r="K314" s="16"/>
      <c r="L314" s="16"/>
      <c r="M314" s="65">
        <f t="shared" si="105"/>
        <v>0.99292352682354168</v>
      </c>
    </row>
    <row r="315" spans="1:13" ht="19.5" customHeight="1" x14ac:dyDescent="0.2">
      <c r="A315" s="14"/>
      <c r="B315" s="14"/>
      <c r="C315" s="14">
        <v>4350</v>
      </c>
      <c r="D315" s="23" t="s">
        <v>196</v>
      </c>
      <c r="E315" s="16">
        <v>1758.85</v>
      </c>
      <c r="F315" s="16">
        <f t="shared" ref="F315" si="106">G315+K315</f>
        <v>1427.76</v>
      </c>
      <c r="G315" s="12">
        <v>1427.76</v>
      </c>
      <c r="H315" s="12"/>
      <c r="I315" s="12"/>
      <c r="J315" s="12"/>
      <c r="K315" s="16"/>
      <c r="L315" s="16"/>
      <c r="M315" s="65">
        <f t="shared" si="105"/>
        <v>0.81175768257668368</v>
      </c>
    </row>
    <row r="316" spans="1:13" ht="12" customHeight="1" x14ac:dyDescent="0.2">
      <c r="A316" s="14"/>
      <c r="B316" s="14">
        <v>80195</v>
      </c>
      <c r="C316" s="14"/>
      <c r="D316" s="23" t="s">
        <v>5</v>
      </c>
      <c r="E316" s="16">
        <f>SUM(E317:E329)</f>
        <v>14914006.550000001</v>
      </c>
      <c r="F316" s="16">
        <f t="shared" ref="F316:L316" si="107">SUM(F317:F329)</f>
        <v>14834855.560000001</v>
      </c>
      <c r="G316" s="16">
        <f t="shared" si="107"/>
        <v>227795.28</v>
      </c>
      <c r="H316" s="16">
        <f t="shared" si="107"/>
        <v>0</v>
      </c>
      <c r="I316" s="16">
        <f t="shared" si="107"/>
        <v>0</v>
      </c>
      <c r="J316" s="16">
        <f t="shared" si="107"/>
        <v>0</v>
      </c>
      <c r="K316" s="16">
        <f t="shared" si="107"/>
        <v>14607060.280000001</v>
      </c>
      <c r="L316" s="16">
        <f t="shared" si="107"/>
        <v>0</v>
      </c>
      <c r="M316" s="65">
        <f t="shared" si="105"/>
        <v>0.99469284194460805</v>
      </c>
    </row>
    <row r="317" spans="1:13" ht="12" customHeight="1" x14ac:dyDescent="0.2">
      <c r="A317" s="14"/>
      <c r="B317" s="14"/>
      <c r="C317" s="14">
        <v>4190</v>
      </c>
      <c r="D317" s="15" t="s">
        <v>126</v>
      </c>
      <c r="E317" s="16">
        <v>1600</v>
      </c>
      <c r="F317" s="16">
        <f t="shared" ref="F317:F329" si="108">G317+K317</f>
        <v>1600</v>
      </c>
      <c r="G317" s="16">
        <v>1600</v>
      </c>
      <c r="H317" s="16"/>
      <c r="I317" s="16"/>
      <c r="J317" s="16"/>
      <c r="K317" s="16">
        <v>0</v>
      </c>
      <c r="L317" s="16"/>
      <c r="M317" s="65">
        <f t="shared" ref="M317:M345" si="109">F317/E317</f>
        <v>1</v>
      </c>
    </row>
    <row r="318" spans="1:13" ht="12" customHeight="1" x14ac:dyDescent="0.2">
      <c r="A318" s="14"/>
      <c r="B318" s="14"/>
      <c r="C318" s="14">
        <v>4210</v>
      </c>
      <c r="D318" s="15" t="s">
        <v>16</v>
      </c>
      <c r="E318" s="16">
        <v>21190.91</v>
      </c>
      <c r="F318" s="16">
        <f t="shared" si="108"/>
        <v>16932.830000000002</v>
      </c>
      <c r="G318" s="16">
        <v>16932.830000000002</v>
      </c>
      <c r="H318" s="16"/>
      <c r="I318" s="16"/>
      <c r="J318" s="16"/>
      <c r="K318" s="16">
        <v>0</v>
      </c>
      <c r="L318" s="16"/>
      <c r="M318" s="65">
        <f t="shared" si="109"/>
        <v>0.79906101248129513</v>
      </c>
    </row>
    <row r="319" spans="1:13" ht="12" customHeight="1" x14ac:dyDescent="0.2">
      <c r="A319" s="14"/>
      <c r="B319" s="14"/>
      <c r="C319" s="14">
        <v>4220</v>
      </c>
      <c r="D319" s="23" t="s">
        <v>40</v>
      </c>
      <c r="E319" s="16">
        <v>1312.89</v>
      </c>
      <c r="F319" s="16">
        <f t="shared" si="108"/>
        <v>1312.71</v>
      </c>
      <c r="G319" s="16">
        <v>1312.71</v>
      </c>
      <c r="H319" s="16"/>
      <c r="I319" s="16"/>
      <c r="J319" s="16"/>
      <c r="K319" s="16">
        <v>0</v>
      </c>
      <c r="L319" s="16"/>
      <c r="M319" s="65">
        <f t="shared" si="109"/>
        <v>0.99986289788177218</v>
      </c>
    </row>
    <row r="320" spans="1:13" ht="9.75" x14ac:dyDescent="0.2">
      <c r="A320" s="77" t="s">
        <v>0</v>
      </c>
      <c r="B320" s="77" t="s">
        <v>1</v>
      </c>
      <c r="C320" s="77" t="s">
        <v>59</v>
      </c>
      <c r="D320" s="77" t="s">
        <v>2</v>
      </c>
      <c r="E320" s="77" t="s">
        <v>60</v>
      </c>
      <c r="F320" s="77" t="s">
        <v>203</v>
      </c>
      <c r="G320" s="77"/>
      <c r="H320" s="77"/>
      <c r="I320" s="77"/>
      <c r="J320" s="77"/>
      <c r="K320" s="77"/>
      <c r="L320" s="77"/>
      <c r="M320" s="76" t="s">
        <v>110</v>
      </c>
    </row>
    <row r="321" spans="1:13" ht="8.25" x14ac:dyDescent="0.2">
      <c r="A321" s="77"/>
      <c r="B321" s="77"/>
      <c r="C321" s="77"/>
      <c r="D321" s="77"/>
      <c r="E321" s="77"/>
      <c r="F321" s="77" t="s">
        <v>109</v>
      </c>
      <c r="G321" s="76" t="s">
        <v>131</v>
      </c>
      <c r="H321" s="68"/>
      <c r="I321" s="68" t="s">
        <v>130</v>
      </c>
      <c r="J321" s="68"/>
      <c r="K321" s="76" t="s">
        <v>99</v>
      </c>
      <c r="L321" s="71" t="s">
        <v>130</v>
      </c>
      <c r="M321" s="76"/>
    </row>
    <row r="322" spans="1:13" ht="24.75" x14ac:dyDescent="0.2">
      <c r="A322" s="77"/>
      <c r="B322" s="77"/>
      <c r="C322" s="77"/>
      <c r="D322" s="77"/>
      <c r="E322" s="77"/>
      <c r="F322" s="77"/>
      <c r="G322" s="76"/>
      <c r="H322" s="71" t="s">
        <v>128</v>
      </c>
      <c r="I322" s="71" t="s">
        <v>127</v>
      </c>
      <c r="J322" s="71" t="s">
        <v>129</v>
      </c>
      <c r="K322" s="76"/>
      <c r="L322" s="71" t="s">
        <v>164</v>
      </c>
      <c r="M322" s="76"/>
    </row>
    <row r="323" spans="1:13" ht="8.25" x14ac:dyDescent="0.2">
      <c r="A323" s="71" t="s">
        <v>100</v>
      </c>
      <c r="B323" s="71" t="s">
        <v>101</v>
      </c>
      <c r="C323" s="71" t="s">
        <v>102</v>
      </c>
      <c r="D323" s="71" t="s">
        <v>103</v>
      </c>
      <c r="E323" s="71" t="s">
        <v>104</v>
      </c>
      <c r="F323" s="71" t="s">
        <v>105</v>
      </c>
      <c r="G323" s="71" t="s">
        <v>106</v>
      </c>
      <c r="H323" s="71" t="s">
        <v>107</v>
      </c>
      <c r="I323" s="71" t="s">
        <v>108</v>
      </c>
      <c r="J323" s="71" t="s">
        <v>152</v>
      </c>
      <c r="K323" s="71" t="s">
        <v>153</v>
      </c>
      <c r="L323" s="71" t="s">
        <v>154</v>
      </c>
      <c r="M323" s="71" t="s">
        <v>165</v>
      </c>
    </row>
    <row r="324" spans="1:13" ht="12" customHeight="1" x14ac:dyDescent="0.2">
      <c r="A324" s="14"/>
      <c r="B324" s="14"/>
      <c r="C324" s="14">
        <v>4240</v>
      </c>
      <c r="D324" s="23" t="s">
        <v>94</v>
      </c>
      <c r="E324" s="16">
        <v>97461.51</v>
      </c>
      <c r="F324" s="16">
        <f>G324+K324</f>
        <v>97437.51</v>
      </c>
      <c r="G324" s="16">
        <v>97437.51</v>
      </c>
      <c r="H324" s="16"/>
      <c r="I324" s="23"/>
      <c r="J324" s="16"/>
      <c r="K324" s="16"/>
      <c r="L324" s="16"/>
      <c r="M324" s="65">
        <f t="shared" si="109"/>
        <v>0.99975374894150526</v>
      </c>
    </row>
    <row r="325" spans="1:13" ht="12" customHeight="1" x14ac:dyDescent="0.2">
      <c r="A325" s="14"/>
      <c r="B325" s="14"/>
      <c r="C325" s="14">
        <v>4300</v>
      </c>
      <c r="D325" s="23" t="s">
        <v>9</v>
      </c>
      <c r="E325" s="16">
        <v>33380.69</v>
      </c>
      <c r="F325" s="16">
        <f t="shared" si="108"/>
        <v>31330.23</v>
      </c>
      <c r="G325" s="16">
        <v>31330.23</v>
      </c>
      <c r="H325" s="16"/>
      <c r="I325" s="16"/>
      <c r="J325" s="16"/>
      <c r="K325" s="16">
        <v>0</v>
      </c>
      <c r="L325" s="16"/>
      <c r="M325" s="65">
        <f>F325/E325</f>
        <v>0.93857346867305613</v>
      </c>
    </row>
    <row r="326" spans="1:13" ht="12" customHeight="1" x14ac:dyDescent="0.2">
      <c r="A326" s="14"/>
      <c r="B326" s="14"/>
      <c r="C326" s="14">
        <v>4440</v>
      </c>
      <c r="D326" s="23" t="s">
        <v>22</v>
      </c>
      <c r="E326" s="16">
        <v>79182</v>
      </c>
      <c r="F326" s="16">
        <f t="shared" si="108"/>
        <v>79182</v>
      </c>
      <c r="G326" s="16">
        <v>79182</v>
      </c>
      <c r="H326" s="16"/>
      <c r="I326" s="16"/>
      <c r="J326" s="16"/>
      <c r="K326" s="16">
        <v>0</v>
      </c>
      <c r="L326" s="16"/>
      <c r="M326" s="65">
        <f t="shared" si="109"/>
        <v>1</v>
      </c>
    </row>
    <row r="327" spans="1:13" ht="12" customHeight="1" x14ac:dyDescent="0.2">
      <c r="A327" s="14"/>
      <c r="B327" s="14"/>
      <c r="C327" s="14">
        <v>6050</v>
      </c>
      <c r="D327" s="15" t="s">
        <v>64</v>
      </c>
      <c r="E327" s="16">
        <v>47815.92</v>
      </c>
      <c r="F327" s="16">
        <f>G327+K327</f>
        <v>18997.650000000001</v>
      </c>
      <c r="G327" s="16">
        <v>0</v>
      </c>
      <c r="H327" s="16"/>
      <c r="I327" s="16"/>
      <c r="J327" s="16"/>
      <c r="K327" s="16">
        <v>18997.650000000001</v>
      </c>
      <c r="L327" s="16"/>
      <c r="M327" s="65">
        <f>F327/E327</f>
        <v>0.39730805137703096</v>
      </c>
    </row>
    <row r="328" spans="1:13" ht="12" customHeight="1" x14ac:dyDescent="0.2">
      <c r="A328" s="14"/>
      <c r="B328" s="14"/>
      <c r="C328" s="14">
        <v>6057</v>
      </c>
      <c r="D328" s="15" t="s">
        <v>64</v>
      </c>
      <c r="E328" s="16">
        <v>12437253.24</v>
      </c>
      <c r="F328" s="16">
        <f t="shared" ref="F328" si="110">G328+K328</f>
        <v>12399853.23</v>
      </c>
      <c r="G328" s="16">
        <v>0</v>
      </c>
      <c r="H328" s="16"/>
      <c r="I328" s="16"/>
      <c r="J328" s="16"/>
      <c r="K328" s="16">
        <v>12399853.23</v>
      </c>
      <c r="L328" s="16"/>
      <c r="M328" s="65">
        <f t="shared" ref="M328" si="111">F328/E328</f>
        <v>0.99699290435932297</v>
      </c>
    </row>
    <row r="329" spans="1:13" ht="12" customHeight="1" x14ac:dyDescent="0.2">
      <c r="A329" s="14"/>
      <c r="B329" s="14"/>
      <c r="C329" s="14">
        <v>6059</v>
      </c>
      <c r="D329" s="15" t="s">
        <v>64</v>
      </c>
      <c r="E329" s="16">
        <v>2194809.39</v>
      </c>
      <c r="F329" s="16">
        <f t="shared" si="108"/>
        <v>2188209.4</v>
      </c>
      <c r="G329" s="16">
        <v>0</v>
      </c>
      <c r="H329" s="16"/>
      <c r="I329" s="16"/>
      <c r="J329" s="16"/>
      <c r="K329" s="16">
        <v>2188209.4</v>
      </c>
      <c r="L329" s="16"/>
      <c r="M329" s="65">
        <f t="shared" si="109"/>
        <v>0.9969929097123098</v>
      </c>
    </row>
    <row r="330" spans="1:13" ht="12" customHeight="1" x14ac:dyDescent="0.2">
      <c r="A330" s="5">
        <v>851</v>
      </c>
      <c r="B330" s="5"/>
      <c r="C330" s="5"/>
      <c r="D330" s="24" t="s">
        <v>37</v>
      </c>
      <c r="E330" s="7">
        <f>E331+E334</f>
        <v>181692.18</v>
      </c>
      <c r="F330" s="7">
        <f t="shared" ref="F330:L330" si="112">F331+F334</f>
        <v>181356.37</v>
      </c>
      <c r="G330" s="7">
        <f t="shared" si="112"/>
        <v>181356.37</v>
      </c>
      <c r="H330" s="7">
        <f t="shared" si="112"/>
        <v>40269.69</v>
      </c>
      <c r="I330" s="7">
        <f t="shared" si="112"/>
        <v>0</v>
      </c>
      <c r="J330" s="7">
        <f t="shared" si="112"/>
        <v>0</v>
      </c>
      <c r="K330" s="7">
        <f t="shared" si="112"/>
        <v>0</v>
      </c>
      <c r="L330" s="7">
        <f t="shared" si="112"/>
        <v>0</v>
      </c>
      <c r="M330" s="63">
        <f t="shared" si="109"/>
        <v>0.99815176415407647</v>
      </c>
    </row>
    <row r="331" spans="1:13" ht="12" customHeight="1" x14ac:dyDescent="0.2">
      <c r="A331" s="14"/>
      <c r="B331" s="14">
        <v>85153</v>
      </c>
      <c r="C331" s="14"/>
      <c r="D331" s="23" t="s">
        <v>138</v>
      </c>
      <c r="E331" s="16">
        <f>SUM(E332:E333)</f>
        <v>1100</v>
      </c>
      <c r="F331" s="16">
        <f t="shared" ref="F331:L331" si="113">SUM(F332:F333)</f>
        <v>1100</v>
      </c>
      <c r="G331" s="16">
        <f t="shared" si="113"/>
        <v>1100</v>
      </c>
      <c r="H331" s="16">
        <f t="shared" si="113"/>
        <v>100</v>
      </c>
      <c r="I331" s="16">
        <f t="shared" si="113"/>
        <v>0</v>
      </c>
      <c r="J331" s="16">
        <f t="shared" si="113"/>
        <v>0</v>
      </c>
      <c r="K331" s="16">
        <f t="shared" si="113"/>
        <v>0</v>
      </c>
      <c r="L331" s="16">
        <f t="shared" si="113"/>
        <v>0</v>
      </c>
      <c r="M331" s="65">
        <f t="shared" si="109"/>
        <v>1</v>
      </c>
    </row>
    <row r="332" spans="1:13" ht="12" customHeight="1" x14ac:dyDescent="0.2">
      <c r="A332" s="14"/>
      <c r="B332" s="14"/>
      <c r="C332" s="14">
        <v>4170</v>
      </c>
      <c r="D332" s="23" t="s">
        <v>72</v>
      </c>
      <c r="E332" s="16">
        <v>100</v>
      </c>
      <c r="F332" s="16">
        <f>G332+K332</f>
        <v>100</v>
      </c>
      <c r="G332" s="16">
        <f>H332</f>
        <v>100</v>
      </c>
      <c r="H332" s="16">
        <v>100</v>
      </c>
      <c r="I332" s="16"/>
      <c r="J332" s="16"/>
      <c r="K332" s="16">
        <v>0</v>
      </c>
      <c r="L332" s="16"/>
      <c r="M332" s="65">
        <f>F332/E332</f>
        <v>1</v>
      </c>
    </row>
    <row r="333" spans="1:13" ht="12" customHeight="1" x14ac:dyDescent="0.2">
      <c r="A333" s="14"/>
      <c r="B333" s="14"/>
      <c r="C333" s="14">
        <v>4300</v>
      </c>
      <c r="D333" s="23" t="s">
        <v>9</v>
      </c>
      <c r="E333" s="16">
        <v>1000</v>
      </c>
      <c r="F333" s="16">
        <f>G333+K333</f>
        <v>1000</v>
      </c>
      <c r="G333" s="16">
        <v>1000</v>
      </c>
      <c r="H333" s="16"/>
      <c r="I333" s="16"/>
      <c r="J333" s="16"/>
      <c r="K333" s="16">
        <v>0</v>
      </c>
      <c r="L333" s="16"/>
      <c r="M333" s="65">
        <f t="shared" si="109"/>
        <v>1</v>
      </c>
    </row>
    <row r="334" spans="1:13" ht="12" customHeight="1" x14ac:dyDescent="0.2">
      <c r="A334" s="14"/>
      <c r="B334" s="14">
        <v>85154</v>
      </c>
      <c r="C334" s="14"/>
      <c r="D334" s="23" t="s">
        <v>39</v>
      </c>
      <c r="E334" s="16">
        <f>SUM(E335:E343)</f>
        <v>180592.18</v>
      </c>
      <c r="F334" s="16">
        <f t="shared" ref="F334:L334" si="114">SUM(F335:F343)</f>
        <v>180256.37</v>
      </c>
      <c r="G334" s="16">
        <f t="shared" si="114"/>
        <v>180256.37</v>
      </c>
      <c r="H334" s="16">
        <f t="shared" si="114"/>
        <v>40169.69</v>
      </c>
      <c r="I334" s="16">
        <f t="shared" si="114"/>
        <v>0</v>
      </c>
      <c r="J334" s="16">
        <f t="shared" si="114"/>
        <v>0</v>
      </c>
      <c r="K334" s="16">
        <f t="shared" si="114"/>
        <v>0</v>
      </c>
      <c r="L334" s="16">
        <f t="shared" si="114"/>
        <v>0</v>
      </c>
      <c r="M334" s="65">
        <f t="shared" si="109"/>
        <v>0.99814050641616936</v>
      </c>
    </row>
    <row r="335" spans="1:13" ht="12" customHeight="1" x14ac:dyDescent="0.2">
      <c r="A335" s="14"/>
      <c r="B335" s="14"/>
      <c r="C335" s="14">
        <v>4110</v>
      </c>
      <c r="D335" s="15" t="s">
        <v>14</v>
      </c>
      <c r="E335" s="16">
        <v>676</v>
      </c>
      <c r="F335" s="16">
        <f t="shared" ref="F335" si="115">G335+K335</f>
        <v>675.12</v>
      </c>
      <c r="G335" s="16">
        <f>H335+I335+J335</f>
        <v>675.12</v>
      </c>
      <c r="H335" s="16">
        <v>675.12</v>
      </c>
      <c r="I335" s="16"/>
      <c r="J335" s="16"/>
      <c r="K335" s="16">
        <v>0</v>
      </c>
      <c r="L335" s="16"/>
      <c r="M335" s="65">
        <f t="shared" si="109"/>
        <v>0.99869822485207105</v>
      </c>
    </row>
    <row r="336" spans="1:13" ht="12" customHeight="1" x14ac:dyDescent="0.2">
      <c r="A336" s="14"/>
      <c r="B336" s="14"/>
      <c r="C336" s="14">
        <v>4170</v>
      </c>
      <c r="D336" s="23" t="s">
        <v>72</v>
      </c>
      <c r="E336" s="16">
        <v>39495</v>
      </c>
      <c r="F336" s="16">
        <f t="shared" ref="F336:F343" si="116">G336+K336</f>
        <v>39494.57</v>
      </c>
      <c r="G336" s="16">
        <f>H336</f>
        <v>39494.57</v>
      </c>
      <c r="H336" s="16">
        <v>39494.57</v>
      </c>
      <c r="I336" s="16"/>
      <c r="J336" s="16"/>
      <c r="K336" s="16">
        <v>0</v>
      </c>
      <c r="L336" s="16"/>
      <c r="M336" s="65">
        <f t="shared" si="109"/>
        <v>0.99998911254589185</v>
      </c>
    </row>
    <row r="337" spans="1:13" ht="12" customHeight="1" x14ac:dyDescent="0.2">
      <c r="A337" s="14"/>
      <c r="B337" s="14"/>
      <c r="C337" s="14">
        <v>4190</v>
      </c>
      <c r="D337" s="15" t="s">
        <v>126</v>
      </c>
      <c r="E337" s="16">
        <v>8924</v>
      </c>
      <c r="F337" s="16">
        <f t="shared" si="116"/>
        <v>8923.9500000000007</v>
      </c>
      <c r="G337" s="16">
        <v>8923.9500000000007</v>
      </c>
      <c r="H337" s="16"/>
      <c r="I337" s="16"/>
      <c r="J337" s="16"/>
      <c r="K337" s="16">
        <v>0</v>
      </c>
      <c r="L337" s="16"/>
      <c r="M337" s="65">
        <f t="shared" si="109"/>
        <v>0.99999439713133131</v>
      </c>
    </row>
    <row r="338" spans="1:13" ht="12" customHeight="1" x14ac:dyDescent="0.2">
      <c r="A338" s="14"/>
      <c r="B338" s="14"/>
      <c r="C338" s="14">
        <v>4210</v>
      </c>
      <c r="D338" s="23" t="s">
        <v>16</v>
      </c>
      <c r="E338" s="16">
        <v>21223</v>
      </c>
      <c r="F338" s="16">
        <f t="shared" si="116"/>
        <v>21222.07</v>
      </c>
      <c r="G338" s="16">
        <v>21222.07</v>
      </c>
      <c r="H338" s="16"/>
      <c r="I338" s="16"/>
      <c r="J338" s="16"/>
      <c r="K338" s="16">
        <v>0</v>
      </c>
      <c r="L338" s="16"/>
      <c r="M338" s="65">
        <f t="shared" si="109"/>
        <v>0.99995617961645389</v>
      </c>
    </row>
    <row r="339" spans="1:13" ht="12" customHeight="1" x14ac:dyDescent="0.2">
      <c r="A339" s="14"/>
      <c r="B339" s="14"/>
      <c r="C339" s="14">
        <v>4220</v>
      </c>
      <c r="D339" s="23" t="s">
        <v>40</v>
      </c>
      <c r="E339" s="16">
        <v>10461</v>
      </c>
      <c r="F339" s="16">
        <f t="shared" si="116"/>
        <v>10460.41</v>
      </c>
      <c r="G339" s="16">
        <v>10460.41</v>
      </c>
      <c r="H339" s="16"/>
      <c r="I339" s="16"/>
      <c r="J339" s="16"/>
      <c r="K339" s="16">
        <v>0</v>
      </c>
      <c r="L339" s="16"/>
      <c r="M339" s="64">
        <f t="shared" si="109"/>
        <v>0.99994360003823723</v>
      </c>
    </row>
    <row r="340" spans="1:13" ht="12" customHeight="1" x14ac:dyDescent="0.2">
      <c r="A340" s="14"/>
      <c r="B340" s="14"/>
      <c r="C340" s="14">
        <v>4270</v>
      </c>
      <c r="D340" s="23" t="s">
        <v>8</v>
      </c>
      <c r="E340" s="16">
        <v>16000</v>
      </c>
      <c r="F340" s="16">
        <f t="shared" si="116"/>
        <v>16000</v>
      </c>
      <c r="G340" s="16">
        <v>16000</v>
      </c>
      <c r="H340" s="16"/>
      <c r="I340" s="16"/>
      <c r="J340" s="16"/>
      <c r="K340" s="16">
        <v>0</v>
      </c>
      <c r="L340" s="16"/>
      <c r="M340" s="65">
        <f t="shared" si="109"/>
        <v>1</v>
      </c>
    </row>
    <row r="341" spans="1:13" ht="12" customHeight="1" x14ac:dyDescent="0.2">
      <c r="A341" s="14"/>
      <c r="B341" s="14"/>
      <c r="C341" s="14">
        <v>4300</v>
      </c>
      <c r="D341" s="23" t="s">
        <v>9</v>
      </c>
      <c r="E341" s="16">
        <v>81817.179999999993</v>
      </c>
      <c r="F341" s="16">
        <f t="shared" si="116"/>
        <v>81484.25</v>
      </c>
      <c r="G341" s="16">
        <v>81484.25</v>
      </c>
      <c r="H341" s="16"/>
      <c r="I341" s="16"/>
      <c r="J341" s="16"/>
      <c r="K341" s="16">
        <v>0</v>
      </c>
      <c r="L341" s="16"/>
      <c r="M341" s="65">
        <f t="shared" si="109"/>
        <v>0.9959308057305325</v>
      </c>
    </row>
    <row r="342" spans="1:13" ht="12" customHeight="1" x14ac:dyDescent="0.2">
      <c r="A342" s="14"/>
      <c r="B342" s="14"/>
      <c r="C342" s="14">
        <v>4410</v>
      </c>
      <c r="D342" s="23" t="s">
        <v>35</v>
      </c>
      <c r="E342" s="16">
        <v>206</v>
      </c>
      <c r="F342" s="16">
        <f t="shared" si="116"/>
        <v>206</v>
      </c>
      <c r="G342" s="16">
        <v>206</v>
      </c>
      <c r="H342" s="16"/>
      <c r="I342" s="16"/>
      <c r="J342" s="16"/>
      <c r="K342" s="16">
        <v>0</v>
      </c>
      <c r="L342" s="16"/>
      <c r="M342" s="65">
        <f t="shared" si="109"/>
        <v>1</v>
      </c>
    </row>
    <row r="343" spans="1:13" ht="12" customHeight="1" x14ac:dyDescent="0.2">
      <c r="A343" s="14"/>
      <c r="B343" s="14"/>
      <c r="C343" s="14">
        <v>4700</v>
      </c>
      <c r="D343" s="23" t="s">
        <v>85</v>
      </c>
      <c r="E343" s="16">
        <v>1790</v>
      </c>
      <c r="F343" s="16">
        <f t="shared" si="116"/>
        <v>1790</v>
      </c>
      <c r="G343" s="16">
        <v>1790</v>
      </c>
      <c r="H343" s="16"/>
      <c r="I343" s="16"/>
      <c r="J343" s="16"/>
      <c r="K343" s="16">
        <v>0</v>
      </c>
      <c r="L343" s="16"/>
      <c r="M343" s="65">
        <f t="shared" si="109"/>
        <v>1</v>
      </c>
    </row>
    <row r="344" spans="1:13" s="8" customFormat="1" ht="12" customHeight="1" x14ac:dyDescent="0.2">
      <c r="A344" s="5">
        <v>852</v>
      </c>
      <c r="B344" s="5"/>
      <c r="C344" s="5"/>
      <c r="D344" s="24" t="s">
        <v>62</v>
      </c>
      <c r="E344" s="7">
        <f t="shared" ref="E344:L344" si="117">E345+E347+E349+E351+E353+E355+E357+E373+E376+E378</f>
        <v>1177915.94</v>
      </c>
      <c r="F344" s="7">
        <f t="shared" si="117"/>
        <v>1137673.58</v>
      </c>
      <c r="G344" s="7">
        <f t="shared" si="117"/>
        <v>1137673.58</v>
      </c>
      <c r="H344" s="7">
        <f t="shared" si="117"/>
        <v>603300.4</v>
      </c>
      <c r="I344" s="7">
        <f t="shared" si="117"/>
        <v>273811.62</v>
      </c>
      <c r="J344" s="7">
        <f t="shared" si="117"/>
        <v>0</v>
      </c>
      <c r="K344" s="7">
        <f t="shared" si="117"/>
        <v>0</v>
      </c>
      <c r="L344" s="7">
        <f t="shared" si="117"/>
        <v>0</v>
      </c>
      <c r="M344" s="63">
        <f t="shared" si="109"/>
        <v>0.9658359661895739</v>
      </c>
    </row>
    <row r="345" spans="1:13" s="8" customFormat="1" ht="12" customHeight="1" x14ac:dyDescent="0.2">
      <c r="A345" s="10"/>
      <c r="B345" s="10">
        <v>85202</v>
      </c>
      <c r="C345" s="10"/>
      <c r="D345" s="1" t="s">
        <v>63</v>
      </c>
      <c r="E345" s="12">
        <f>E346</f>
        <v>177921</v>
      </c>
      <c r="F345" s="12">
        <f t="shared" ref="F345:K345" si="118">F346</f>
        <v>177920.69</v>
      </c>
      <c r="G345" s="12">
        <f t="shared" si="118"/>
        <v>177920.69</v>
      </c>
      <c r="H345" s="12">
        <f t="shared" si="118"/>
        <v>0</v>
      </c>
      <c r="I345" s="12">
        <f t="shared" si="118"/>
        <v>0</v>
      </c>
      <c r="J345" s="12">
        <f t="shared" si="118"/>
        <v>0</v>
      </c>
      <c r="K345" s="12">
        <f t="shared" si="118"/>
        <v>0</v>
      </c>
      <c r="L345" s="12"/>
      <c r="M345" s="64">
        <f t="shared" si="109"/>
        <v>0.99999825765367778</v>
      </c>
    </row>
    <row r="346" spans="1:13" s="8" customFormat="1" ht="16.5" x14ac:dyDescent="0.2">
      <c r="A346" s="10"/>
      <c r="B346" s="10"/>
      <c r="C346" s="10">
        <v>4330</v>
      </c>
      <c r="D346" s="1" t="s">
        <v>76</v>
      </c>
      <c r="E346" s="12">
        <v>177921</v>
      </c>
      <c r="F346" s="16">
        <f>G346+K346</f>
        <v>177920.69</v>
      </c>
      <c r="G346" s="12">
        <v>177920.69</v>
      </c>
      <c r="H346" s="12"/>
      <c r="I346" s="12"/>
      <c r="J346" s="12"/>
      <c r="K346" s="12">
        <v>0</v>
      </c>
      <c r="L346" s="12"/>
      <c r="M346" s="64">
        <f t="shared" ref="M346:M377" si="119">F346/E346</f>
        <v>0.99999825765367778</v>
      </c>
    </row>
    <row r="347" spans="1:13" s="8" customFormat="1" ht="12" customHeight="1" x14ac:dyDescent="0.2">
      <c r="A347" s="10"/>
      <c r="B347" s="10">
        <v>85205</v>
      </c>
      <c r="C347" s="10"/>
      <c r="D347" s="1" t="s">
        <v>98</v>
      </c>
      <c r="E347" s="12">
        <f t="shared" ref="E347:L347" si="120">SUM(E348:E348)</f>
        <v>930</v>
      </c>
      <c r="F347" s="12">
        <f t="shared" si="120"/>
        <v>930</v>
      </c>
      <c r="G347" s="12">
        <f t="shared" si="120"/>
        <v>930</v>
      </c>
      <c r="H347" s="12">
        <f t="shared" si="120"/>
        <v>0</v>
      </c>
      <c r="I347" s="12">
        <f t="shared" si="120"/>
        <v>0</v>
      </c>
      <c r="J347" s="12">
        <f t="shared" si="120"/>
        <v>0</v>
      </c>
      <c r="K347" s="12">
        <f t="shared" si="120"/>
        <v>0</v>
      </c>
      <c r="L347" s="12">
        <f t="shared" si="120"/>
        <v>0</v>
      </c>
      <c r="M347" s="64">
        <f t="shared" si="119"/>
        <v>1</v>
      </c>
    </row>
    <row r="348" spans="1:13" ht="12" customHeight="1" x14ac:dyDescent="0.2">
      <c r="A348" s="19"/>
      <c r="B348" s="19"/>
      <c r="C348" s="19">
        <v>4700</v>
      </c>
      <c r="D348" s="25" t="s">
        <v>85</v>
      </c>
      <c r="E348" s="21">
        <v>930</v>
      </c>
      <c r="F348" s="21">
        <f>G348+K348</f>
        <v>930</v>
      </c>
      <c r="G348" s="21">
        <v>930</v>
      </c>
      <c r="H348" s="21"/>
      <c r="I348" s="16"/>
      <c r="J348" s="16"/>
      <c r="K348" s="16">
        <v>0</v>
      </c>
      <c r="L348" s="16"/>
      <c r="M348" s="65">
        <f t="shared" si="119"/>
        <v>1</v>
      </c>
    </row>
    <row r="349" spans="1:13" ht="16.5" x14ac:dyDescent="0.2">
      <c r="A349" s="14"/>
      <c r="B349" s="14">
        <v>85213</v>
      </c>
      <c r="C349" s="14"/>
      <c r="D349" s="23" t="s">
        <v>67</v>
      </c>
      <c r="E349" s="16">
        <f>E350</f>
        <v>8926</v>
      </c>
      <c r="F349" s="16">
        <f t="shared" ref="F349:K349" si="121">F350</f>
        <v>7239.9</v>
      </c>
      <c r="G349" s="16">
        <f t="shared" si="121"/>
        <v>7239.9</v>
      </c>
      <c r="H349" s="16">
        <f t="shared" si="121"/>
        <v>7239.9</v>
      </c>
      <c r="I349" s="16">
        <f t="shared" si="121"/>
        <v>0</v>
      </c>
      <c r="J349" s="16">
        <f t="shared" si="121"/>
        <v>0</v>
      </c>
      <c r="K349" s="16">
        <f t="shared" si="121"/>
        <v>0</v>
      </c>
      <c r="L349" s="16"/>
      <c r="M349" s="65">
        <f t="shared" si="119"/>
        <v>0.81110239749047719</v>
      </c>
    </row>
    <row r="350" spans="1:13" ht="12" customHeight="1" x14ac:dyDescent="0.2">
      <c r="A350" s="14"/>
      <c r="B350" s="14"/>
      <c r="C350" s="14">
        <v>4130</v>
      </c>
      <c r="D350" s="23" t="s">
        <v>57</v>
      </c>
      <c r="E350" s="16">
        <v>8926</v>
      </c>
      <c r="F350" s="16">
        <f>G350+K350</f>
        <v>7239.9</v>
      </c>
      <c r="G350" s="16">
        <f>H350</f>
        <v>7239.9</v>
      </c>
      <c r="H350" s="16">
        <v>7239.9</v>
      </c>
      <c r="I350" s="16"/>
      <c r="J350" s="16"/>
      <c r="K350" s="16">
        <v>0</v>
      </c>
      <c r="L350" s="16"/>
      <c r="M350" s="65">
        <f t="shared" si="119"/>
        <v>0.81110239749047719</v>
      </c>
    </row>
    <row r="351" spans="1:13" ht="16.5" x14ac:dyDescent="0.2">
      <c r="A351" s="14"/>
      <c r="B351" s="14">
        <v>85214</v>
      </c>
      <c r="C351" s="14"/>
      <c r="D351" s="23" t="s">
        <v>41</v>
      </c>
      <c r="E351" s="16">
        <f t="shared" ref="E351:L351" si="122">SUM(E352:E352)</f>
        <v>49002</v>
      </c>
      <c r="F351" s="16">
        <f t="shared" si="122"/>
        <v>46022.09</v>
      </c>
      <c r="G351" s="16">
        <f t="shared" si="122"/>
        <v>46022.09</v>
      </c>
      <c r="H351" s="16">
        <f t="shared" si="122"/>
        <v>0</v>
      </c>
      <c r="I351" s="16">
        <f t="shared" si="122"/>
        <v>46022.09</v>
      </c>
      <c r="J351" s="16">
        <f t="shared" si="122"/>
        <v>0</v>
      </c>
      <c r="K351" s="16">
        <f t="shared" si="122"/>
        <v>0</v>
      </c>
      <c r="L351" s="16">
        <f t="shared" si="122"/>
        <v>0</v>
      </c>
      <c r="M351" s="65">
        <f t="shared" si="119"/>
        <v>0.93918799232684369</v>
      </c>
    </row>
    <row r="352" spans="1:13" ht="12" customHeight="1" x14ac:dyDescent="0.2">
      <c r="A352" s="14"/>
      <c r="B352" s="14"/>
      <c r="C352" s="14">
        <v>3110</v>
      </c>
      <c r="D352" s="23" t="s">
        <v>42</v>
      </c>
      <c r="E352" s="16">
        <v>49002</v>
      </c>
      <c r="F352" s="16">
        <f>G352+K352</f>
        <v>46022.09</v>
      </c>
      <c r="G352" s="16">
        <f>H352+I352+J352</f>
        <v>46022.09</v>
      </c>
      <c r="H352" s="16"/>
      <c r="I352" s="16">
        <v>46022.09</v>
      </c>
      <c r="J352" s="16"/>
      <c r="K352" s="16">
        <v>0</v>
      </c>
      <c r="L352" s="16"/>
      <c r="M352" s="65">
        <f t="shared" si="119"/>
        <v>0.93918799232684369</v>
      </c>
    </row>
    <row r="353" spans="1:13" ht="12" customHeight="1" x14ac:dyDescent="0.2">
      <c r="A353" s="14"/>
      <c r="B353" s="14">
        <v>85215</v>
      </c>
      <c r="C353" s="14"/>
      <c r="D353" s="23" t="s">
        <v>43</v>
      </c>
      <c r="E353" s="16">
        <f>E354</f>
        <v>35000</v>
      </c>
      <c r="F353" s="16">
        <f t="shared" ref="F353:L353" si="123">F354</f>
        <v>32146.58</v>
      </c>
      <c r="G353" s="16">
        <f t="shared" si="123"/>
        <v>32146.58</v>
      </c>
      <c r="H353" s="16">
        <f t="shared" si="123"/>
        <v>0</v>
      </c>
      <c r="I353" s="16">
        <f t="shared" si="123"/>
        <v>32146.58</v>
      </c>
      <c r="J353" s="16">
        <f t="shared" si="123"/>
        <v>0</v>
      </c>
      <c r="K353" s="16">
        <f t="shared" si="123"/>
        <v>0</v>
      </c>
      <c r="L353" s="16">
        <f t="shared" si="123"/>
        <v>0</v>
      </c>
      <c r="M353" s="65">
        <f t="shared" si="119"/>
        <v>0.91847371428571434</v>
      </c>
    </row>
    <row r="354" spans="1:13" ht="12" customHeight="1" x14ac:dyDescent="0.2">
      <c r="A354" s="14"/>
      <c r="B354" s="14"/>
      <c r="C354" s="14">
        <v>3110</v>
      </c>
      <c r="D354" s="23" t="s">
        <v>42</v>
      </c>
      <c r="E354" s="16">
        <v>35000</v>
      </c>
      <c r="F354" s="16">
        <f>G354+K354</f>
        <v>32146.58</v>
      </c>
      <c r="G354" s="16">
        <f>H354+I354+J354</f>
        <v>32146.58</v>
      </c>
      <c r="H354" s="16"/>
      <c r="I354" s="16">
        <v>32146.58</v>
      </c>
      <c r="J354" s="16"/>
      <c r="K354" s="16">
        <v>0</v>
      </c>
      <c r="L354" s="16"/>
      <c r="M354" s="65">
        <f t="shared" si="119"/>
        <v>0.91847371428571434</v>
      </c>
    </row>
    <row r="355" spans="1:13" ht="12" customHeight="1" x14ac:dyDescent="0.2">
      <c r="A355" s="14"/>
      <c r="B355" s="14">
        <v>85216</v>
      </c>
      <c r="C355" s="14"/>
      <c r="D355" s="23" t="s">
        <v>96</v>
      </c>
      <c r="E355" s="16">
        <f>E356</f>
        <v>92427</v>
      </c>
      <c r="F355" s="16">
        <f t="shared" ref="F355:K355" si="124">F356</f>
        <v>87387.95</v>
      </c>
      <c r="G355" s="16">
        <f t="shared" si="124"/>
        <v>87387.95</v>
      </c>
      <c r="H355" s="16">
        <f t="shared" si="124"/>
        <v>0</v>
      </c>
      <c r="I355" s="16">
        <f t="shared" si="124"/>
        <v>87387.95</v>
      </c>
      <c r="J355" s="16">
        <f t="shared" si="124"/>
        <v>0</v>
      </c>
      <c r="K355" s="16">
        <f t="shared" si="124"/>
        <v>0</v>
      </c>
      <c r="L355" s="16"/>
      <c r="M355" s="65">
        <f t="shared" si="119"/>
        <v>0.94548075778722662</v>
      </c>
    </row>
    <row r="356" spans="1:13" ht="12" customHeight="1" x14ac:dyDescent="0.2">
      <c r="A356" s="14"/>
      <c r="B356" s="14"/>
      <c r="C356" s="14">
        <v>3110</v>
      </c>
      <c r="D356" s="23" t="s">
        <v>42</v>
      </c>
      <c r="E356" s="16">
        <v>92427</v>
      </c>
      <c r="F356" s="16">
        <f>G356+K356</f>
        <v>87387.95</v>
      </c>
      <c r="G356" s="16">
        <f>I356</f>
        <v>87387.95</v>
      </c>
      <c r="H356" s="16"/>
      <c r="I356" s="16">
        <v>87387.95</v>
      </c>
      <c r="J356" s="16"/>
      <c r="K356" s="16">
        <v>0</v>
      </c>
      <c r="L356" s="16"/>
      <c r="M356" s="65">
        <f t="shared" si="119"/>
        <v>0.94548075778722662</v>
      </c>
    </row>
    <row r="357" spans="1:13" ht="12" customHeight="1" x14ac:dyDescent="0.2">
      <c r="A357" s="14"/>
      <c r="B357" s="14">
        <v>85219</v>
      </c>
      <c r="C357" s="14"/>
      <c r="D357" s="23" t="s">
        <v>44</v>
      </c>
      <c r="E357" s="16">
        <f t="shared" ref="E357:L357" si="125">SUM(E358:E372)</f>
        <v>662230</v>
      </c>
      <c r="F357" s="16">
        <f t="shared" si="125"/>
        <v>655700.55000000005</v>
      </c>
      <c r="G357" s="16">
        <f t="shared" si="125"/>
        <v>655700.55000000005</v>
      </c>
      <c r="H357" s="16">
        <f t="shared" si="125"/>
        <v>596060.5</v>
      </c>
      <c r="I357" s="16">
        <f t="shared" si="125"/>
        <v>28560</v>
      </c>
      <c r="J357" s="16">
        <f t="shared" si="125"/>
        <v>0</v>
      </c>
      <c r="K357" s="16">
        <f t="shared" si="125"/>
        <v>0</v>
      </c>
      <c r="L357" s="16">
        <f t="shared" si="125"/>
        <v>0</v>
      </c>
      <c r="M357" s="65">
        <f t="shared" si="119"/>
        <v>0.99014020808480441</v>
      </c>
    </row>
    <row r="358" spans="1:13" ht="12" customHeight="1" x14ac:dyDescent="0.2">
      <c r="A358" s="14"/>
      <c r="B358" s="14"/>
      <c r="C358" s="14">
        <v>3020</v>
      </c>
      <c r="D358" s="23" t="s">
        <v>69</v>
      </c>
      <c r="E358" s="16">
        <v>1600</v>
      </c>
      <c r="F358" s="16">
        <f t="shared" ref="F358:F372" si="126">G358+K358</f>
        <v>1600</v>
      </c>
      <c r="G358" s="16">
        <f t="shared" ref="G358:G364" si="127">H358+I358+J358</f>
        <v>1600</v>
      </c>
      <c r="H358" s="16"/>
      <c r="I358" s="16">
        <v>1600</v>
      </c>
      <c r="J358" s="16"/>
      <c r="K358" s="16">
        <v>0</v>
      </c>
      <c r="L358" s="16"/>
      <c r="M358" s="65">
        <f t="shared" si="119"/>
        <v>1</v>
      </c>
    </row>
    <row r="359" spans="1:13" ht="12" customHeight="1" x14ac:dyDescent="0.2">
      <c r="A359" s="14"/>
      <c r="B359" s="14"/>
      <c r="C359" s="14">
        <v>3110</v>
      </c>
      <c r="D359" s="23" t="s">
        <v>42</v>
      </c>
      <c r="E359" s="16">
        <v>26960</v>
      </c>
      <c r="F359" s="16">
        <f t="shared" si="126"/>
        <v>26960</v>
      </c>
      <c r="G359" s="16">
        <f t="shared" si="127"/>
        <v>26960</v>
      </c>
      <c r="H359" s="16"/>
      <c r="I359" s="16">
        <v>26960</v>
      </c>
      <c r="J359" s="16"/>
      <c r="K359" s="16">
        <v>0</v>
      </c>
      <c r="L359" s="16"/>
      <c r="M359" s="65">
        <f t="shared" si="119"/>
        <v>1</v>
      </c>
    </row>
    <row r="360" spans="1:13" ht="12" customHeight="1" x14ac:dyDescent="0.2">
      <c r="A360" s="14"/>
      <c r="B360" s="14"/>
      <c r="C360" s="14">
        <v>4010</v>
      </c>
      <c r="D360" s="23" t="s">
        <v>83</v>
      </c>
      <c r="E360" s="16">
        <v>468800</v>
      </c>
      <c r="F360" s="16">
        <f t="shared" si="126"/>
        <v>467582.04</v>
      </c>
      <c r="G360" s="16">
        <f t="shared" si="127"/>
        <v>467582.04</v>
      </c>
      <c r="H360" s="16">
        <v>467582.04</v>
      </c>
      <c r="I360" s="16"/>
      <c r="J360" s="16"/>
      <c r="K360" s="16">
        <v>0</v>
      </c>
      <c r="L360" s="16"/>
      <c r="M360" s="65">
        <f t="shared" si="119"/>
        <v>0.99740196245733781</v>
      </c>
    </row>
    <row r="361" spans="1:13" ht="12" customHeight="1" x14ac:dyDescent="0.2">
      <c r="A361" s="14"/>
      <c r="B361" s="14"/>
      <c r="C361" s="14">
        <v>4040</v>
      </c>
      <c r="D361" s="23" t="s">
        <v>19</v>
      </c>
      <c r="E361" s="16">
        <v>30402</v>
      </c>
      <c r="F361" s="16">
        <f t="shared" si="126"/>
        <v>30034.48</v>
      </c>
      <c r="G361" s="16">
        <f t="shared" si="127"/>
        <v>30034.48</v>
      </c>
      <c r="H361" s="16">
        <v>30034.48</v>
      </c>
      <c r="I361" s="16"/>
      <c r="J361" s="16"/>
      <c r="K361" s="16">
        <v>0</v>
      </c>
      <c r="L361" s="16"/>
      <c r="M361" s="65">
        <f t="shared" si="119"/>
        <v>0.98791132162357742</v>
      </c>
    </row>
    <row r="362" spans="1:13" ht="12" customHeight="1" x14ac:dyDescent="0.2">
      <c r="A362" s="14"/>
      <c r="B362" s="14"/>
      <c r="C362" s="14">
        <v>4110</v>
      </c>
      <c r="D362" s="23" t="s">
        <v>61</v>
      </c>
      <c r="E362" s="16">
        <v>90145</v>
      </c>
      <c r="F362" s="16">
        <f t="shared" si="126"/>
        <v>88853.43</v>
      </c>
      <c r="G362" s="16">
        <f t="shared" si="127"/>
        <v>88853.43</v>
      </c>
      <c r="H362" s="16">
        <v>88853.43</v>
      </c>
      <c r="I362" s="16"/>
      <c r="J362" s="16"/>
      <c r="K362" s="16">
        <v>0</v>
      </c>
      <c r="L362" s="16"/>
      <c r="M362" s="65">
        <f t="shared" si="119"/>
        <v>0.98567230572965769</v>
      </c>
    </row>
    <row r="363" spans="1:13" ht="12" customHeight="1" x14ac:dyDescent="0.2">
      <c r="A363" s="14"/>
      <c r="B363" s="14"/>
      <c r="C363" s="14">
        <v>4120</v>
      </c>
      <c r="D363" s="23" t="s">
        <v>15</v>
      </c>
      <c r="E363" s="16">
        <v>5351</v>
      </c>
      <c r="F363" s="16">
        <f t="shared" si="126"/>
        <v>5153.55</v>
      </c>
      <c r="G363" s="16">
        <f t="shared" si="127"/>
        <v>5153.55</v>
      </c>
      <c r="H363" s="16">
        <v>5153.55</v>
      </c>
      <c r="I363" s="16"/>
      <c r="J363" s="16"/>
      <c r="K363" s="16">
        <v>0</v>
      </c>
      <c r="L363" s="16"/>
      <c r="M363" s="65">
        <f t="shared" si="119"/>
        <v>0.96310035507381797</v>
      </c>
    </row>
    <row r="364" spans="1:13" ht="12" customHeight="1" x14ac:dyDescent="0.2">
      <c r="A364" s="14"/>
      <c r="B364" s="14"/>
      <c r="C364" s="57">
        <v>4170</v>
      </c>
      <c r="D364" s="58" t="s">
        <v>72</v>
      </c>
      <c r="E364" s="16">
        <v>6000</v>
      </c>
      <c r="F364" s="16">
        <f t="shared" si="126"/>
        <v>4437</v>
      </c>
      <c r="G364" s="16">
        <f t="shared" si="127"/>
        <v>4437</v>
      </c>
      <c r="H364" s="16">
        <v>4437</v>
      </c>
      <c r="I364" s="16"/>
      <c r="J364" s="16"/>
      <c r="K364" s="16"/>
      <c r="L364" s="16"/>
      <c r="M364" s="65">
        <f t="shared" si="119"/>
        <v>0.73950000000000005</v>
      </c>
    </row>
    <row r="365" spans="1:13" ht="12" customHeight="1" x14ac:dyDescent="0.2">
      <c r="A365" s="14"/>
      <c r="B365" s="14"/>
      <c r="C365" s="14">
        <v>4210</v>
      </c>
      <c r="D365" s="23" t="s">
        <v>16</v>
      </c>
      <c r="E365" s="16">
        <v>3264</v>
      </c>
      <c r="F365" s="16">
        <f t="shared" si="126"/>
        <v>2894.86</v>
      </c>
      <c r="G365" s="16">
        <v>2894.86</v>
      </c>
      <c r="H365" s="16"/>
      <c r="I365" s="16"/>
      <c r="J365" s="16"/>
      <c r="K365" s="16">
        <v>0</v>
      </c>
      <c r="L365" s="16"/>
      <c r="M365" s="65">
        <f t="shared" si="119"/>
        <v>0.88690563725490201</v>
      </c>
    </row>
    <row r="366" spans="1:13" ht="12" customHeight="1" x14ac:dyDescent="0.2">
      <c r="A366" s="14"/>
      <c r="B366" s="14"/>
      <c r="C366" s="14">
        <v>4280</v>
      </c>
      <c r="D366" s="23" t="s">
        <v>74</v>
      </c>
      <c r="E366" s="16">
        <v>390</v>
      </c>
      <c r="F366" s="16">
        <f t="shared" si="126"/>
        <v>100</v>
      </c>
      <c r="G366" s="16">
        <v>100</v>
      </c>
      <c r="H366" s="16"/>
      <c r="I366" s="16"/>
      <c r="J366" s="16"/>
      <c r="K366" s="16">
        <v>0</v>
      </c>
      <c r="L366" s="16"/>
      <c r="M366" s="65">
        <f t="shared" si="119"/>
        <v>0.25641025641025639</v>
      </c>
    </row>
    <row r="367" spans="1:13" ht="12" customHeight="1" x14ac:dyDescent="0.2">
      <c r="A367" s="14"/>
      <c r="B367" s="14"/>
      <c r="C367" s="14">
        <v>4300</v>
      </c>
      <c r="D367" s="23" t="s">
        <v>9</v>
      </c>
      <c r="E367" s="16">
        <v>10995</v>
      </c>
      <c r="F367" s="16">
        <f t="shared" si="126"/>
        <v>10435.799999999999</v>
      </c>
      <c r="G367" s="16">
        <v>10435.799999999999</v>
      </c>
      <c r="H367" s="16"/>
      <c r="I367" s="16"/>
      <c r="J367" s="16"/>
      <c r="K367" s="16">
        <v>0</v>
      </c>
      <c r="L367" s="16"/>
      <c r="M367" s="65">
        <f t="shared" si="119"/>
        <v>0.94914051841746239</v>
      </c>
    </row>
    <row r="368" spans="1:13" ht="12" customHeight="1" x14ac:dyDescent="0.2">
      <c r="A368" s="14"/>
      <c r="B368" s="14"/>
      <c r="C368" s="14">
        <v>4360</v>
      </c>
      <c r="D368" s="15" t="s">
        <v>119</v>
      </c>
      <c r="E368" s="16">
        <v>250</v>
      </c>
      <c r="F368" s="16">
        <f t="shared" si="126"/>
        <v>209</v>
      </c>
      <c r="G368" s="16">
        <v>209</v>
      </c>
      <c r="H368" s="16"/>
      <c r="I368" s="16"/>
      <c r="J368" s="16"/>
      <c r="K368" s="16">
        <v>0</v>
      </c>
      <c r="L368" s="16"/>
      <c r="M368" s="65">
        <f t="shared" si="119"/>
        <v>0.83599999999999997</v>
      </c>
    </row>
    <row r="369" spans="1:13" ht="12" customHeight="1" x14ac:dyDescent="0.2">
      <c r="A369" s="14"/>
      <c r="B369" s="14"/>
      <c r="C369" s="14">
        <v>4410</v>
      </c>
      <c r="D369" s="23" t="s">
        <v>35</v>
      </c>
      <c r="E369" s="16">
        <v>4000</v>
      </c>
      <c r="F369" s="16">
        <f t="shared" si="126"/>
        <v>3831.12</v>
      </c>
      <c r="G369" s="16">
        <v>3831.12</v>
      </c>
      <c r="H369" s="16"/>
      <c r="I369" s="16"/>
      <c r="J369" s="16"/>
      <c r="K369" s="16">
        <v>0</v>
      </c>
      <c r="L369" s="16"/>
      <c r="M369" s="65">
        <f t="shared" si="119"/>
        <v>0.95777999999999996</v>
      </c>
    </row>
    <row r="370" spans="1:13" ht="12" customHeight="1" x14ac:dyDescent="0.2">
      <c r="A370" s="14"/>
      <c r="B370" s="14"/>
      <c r="C370" s="14">
        <v>4430</v>
      </c>
      <c r="D370" s="23" t="s">
        <v>6</v>
      </c>
      <c r="E370" s="16">
        <v>1340</v>
      </c>
      <c r="F370" s="16">
        <f t="shared" si="126"/>
        <v>1340</v>
      </c>
      <c r="G370" s="16">
        <v>1340</v>
      </c>
      <c r="H370" s="16"/>
      <c r="I370" s="16"/>
      <c r="J370" s="16"/>
      <c r="K370" s="16">
        <v>0</v>
      </c>
      <c r="L370" s="16"/>
      <c r="M370" s="65">
        <f t="shared" si="119"/>
        <v>1</v>
      </c>
    </row>
    <row r="371" spans="1:13" ht="12" customHeight="1" x14ac:dyDescent="0.2">
      <c r="A371" s="14"/>
      <c r="B371" s="14"/>
      <c r="C371" s="14">
        <v>4440</v>
      </c>
      <c r="D371" s="23" t="s">
        <v>22</v>
      </c>
      <c r="E371" s="16">
        <v>10533</v>
      </c>
      <c r="F371" s="16">
        <f t="shared" si="126"/>
        <v>10440.27</v>
      </c>
      <c r="G371" s="16">
        <v>10440.27</v>
      </c>
      <c r="H371" s="16"/>
      <c r="I371" s="16"/>
      <c r="J371" s="16"/>
      <c r="K371" s="16">
        <v>0</v>
      </c>
      <c r="L371" s="16"/>
      <c r="M371" s="65">
        <f t="shared" si="119"/>
        <v>0.9911962403873541</v>
      </c>
    </row>
    <row r="372" spans="1:13" ht="12" customHeight="1" x14ac:dyDescent="0.2">
      <c r="A372" s="19"/>
      <c r="B372" s="19"/>
      <c r="C372" s="19">
        <v>4700</v>
      </c>
      <c r="D372" s="25" t="s">
        <v>85</v>
      </c>
      <c r="E372" s="21">
        <v>2200</v>
      </c>
      <c r="F372" s="21">
        <f t="shared" si="126"/>
        <v>1829</v>
      </c>
      <c r="G372" s="21">
        <v>1829</v>
      </c>
      <c r="H372" s="21"/>
      <c r="I372" s="16"/>
      <c r="J372" s="16"/>
      <c r="K372" s="16">
        <v>0</v>
      </c>
      <c r="L372" s="16"/>
      <c r="M372" s="65">
        <f t="shared" si="119"/>
        <v>0.83136363636363642</v>
      </c>
    </row>
    <row r="373" spans="1:13" ht="12" customHeight="1" x14ac:dyDescent="0.2">
      <c r="A373" s="58"/>
      <c r="B373" s="57">
        <v>85228</v>
      </c>
      <c r="C373" s="57"/>
      <c r="D373" s="58" t="s">
        <v>178</v>
      </c>
      <c r="E373" s="21">
        <f>E375+E374</f>
        <v>47600</v>
      </c>
      <c r="F373" s="21">
        <f t="shared" ref="F373:L373" si="128">F375+F374</f>
        <v>34497.96</v>
      </c>
      <c r="G373" s="21">
        <f t="shared" si="128"/>
        <v>34497.96</v>
      </c>
      <c r="H373" s="21">
        <f t="shared" si="128"/>
        <v>0</v>
      </c>
      <c r="I373" s="21">
        <f t="shared" si="128"/>
        <v>0</v>
      </c>
      <c r="J373" s="21">
        <f t="shared" si="128"/>
        <v>0</v>
      </c>
      <c r="K373" s="21">
        <f t="shared" si="128"/>
        <v>0</v>
      </c>
      <c r="L373" s="21">
        <f t="shared" si="128"/>
        <v>0</v>
      </c>
      <c r="M373" s="65">
        <f t="shared" si="119"/>
        <v>0.72474705882352941</v>
      </c>
    </row>
    <row r="374" spans="1:13" ht="12" customHeight="1" x14ac:dyDescent="0.2">
      <c r="A374" s="14"/>
      <c r="B374" s="14"/>
      <c r="C374" s="14">
        <v>4300</v>
      </c>
      <c r="D374" s="23" t="s">
        <v>9</v>
      </c>
      <c r="E374" s="16">
        <v>13000</v>
      </c>
      <c r="F374" s="16">
        <f t="shared" ref="F374" si="129">G374+K374</f>
        <v>0</v>
      </c>
      <c r="G374" s="16">
        <v>0</v>
      </c>
      <c r="H374" s="16"/>
      <c r="I374" s="16"/>
      <c r="J374" s="16"/>
      <c r="K374" s="16">
        <v>0</v>
      </c>
      <c r="L374" s="16"/>
      <c r="M374" s="65">
        <f t="shared" ref="M374" si="130">F374/E374</f>
        <v>0</v>
      </c>
    </row>
    <row r="375" spans="1:13" ht="16.5" x14ac:dyDescent="0.2">
      <c r="A375" s="58"/>
      <c r="B375" s="58"/>
      <c r="C375" s="57">
        <v>4330</v>
      </c>
      <c r="D375" s="58" t="s">
        <v>76</v>
      </c>
      <c r="E375" s="21">
        <v>34600</v>
      </c>
      <c r="F375" s="59">
        <f>G375+K375</f>
        <v>34497.96</v>
      </c>
      <c r="G375" s="21">
        <v>34497.96</v>
      </c>
      <c r="H375" s="21"/>
      <c r="I375" s="16">
        <v>0</v>
      </c>
      <c r="J375" s="16"/>
      <c r="K375" s="16">
        <v>0</v>
      </c>
      <c r="L375" s="16"/>
      <c r="M375" s="65">
        <f t="shared" si="119"/>
        <v>0.99705086705202306</v>
      </c>
    </row>
    <row r="376" spans="1:13" ht="12" customHeight="1" x14ac:dyDescent="0.2">
      <c r="A376" s="58"/>
      <c r="B376" s="57">
        <v>85230</v>
      </c>
      <c r="C376" s="57"/>
      <c r="D376" s="58" t="s">
        <v>139</v>
      </c>
      <c r="E376" s="21">
        <f t="shared" ref="E376:K376" si="131">E377</f>
        <v>47429</v>
      </c>
      <c r="F376" s="21">
        <f t="shared" si="131"/>
        <v>40315</v>
      </c>
      <c r="G376" s="21">
        <f t="shared" si="131"/>
        <v>40315</v>
      </c>
      <c r="H376" s="21">
        <f t="shared" si="131"/>
        <v>0</v>
      </c>
      <c r="I376" s="21">
        <f t="shared" si="131"/>
        <v>40315</v>
      </c>
      <c r="J376" s="21">
        <f t="shared" si="131"/>
        <v>0</v>
      </c>
      <c r="K376" s="21">
        <f t="shared" si="131"/>
        <v>0</v>
      </c>
      <c r="L376" s="21"/>
      <c r="M376" s="65">
        <f t="shared" si="119"/>
        <v>0.85000737945139049</v>
      </c>
    </row>
    <row r="377" spans="1:13" ht="12" customHeight="1" x14ac:dyDescent="0.2">
      <c r="A377" s="58"/>
      <c r="B377" s="58"/>
      <c r="C377" s="57">
        <v>3110</v>
      </c>
      <c r="D377" s="58" t="s">
        <v>42</v>
      </c>
      <c r="E377" s="21">
        <v>47429</v>
      </c>
      <c r="F377" s="59">
        <f>G377+K377</f>
        <v>40315</v>
      </c>
      <c r="G377" s="21">
        <f>I377</f>
        <v>40315</v>
      </c>
      <c r="H377" s="21"/>
      <c r="I377" s="16">
        <v>40315</v>
      </c>
      <c r="J377" s="16"/>
      <c r="K377" s="16">
        <v>0</v>
      </c>
      <c r="L377" s="16"/>
      <c r="M377" s="65">
        <f t="shared" si="119"/>
        <v>0.85000737945139049</v>
      </c>
    </row>
    <row r="378" spans="1:13" ht="12" customHeight="1" x14ac:dyDescent="0.2">
      <c r="A378" s="14"/>
      <c r="B378" s="14">
        <v>85295</v>
      </c>
      <c r="C378" s="14"/>
      <c r="D378" s="23" t="s">
        <v>5</v>
      </c>
      <c r="E378" s="16">
        <f t="shared" ref="E378:L378" si="132">SUM(E379:E391)</f>
        <v>56450.94</v>
      </c>
      <c r="F378" s="16">
        <f t="shared" si="132"/>
        <v>55512.86</v>
      </c>
      <c r="G378" s="16">
        <f t="shared" si="132"/>
        <v>55512.86</v>
      </c>
      <c r="H378" s="16">
        <f t="shared" si="132"/>
        <v>0</v>
      </c>
      <c r="I378" s="16">
        <f t="shared" si="132"/>
        <v>39380</v>
      </c>
      <c r="J378" s="16">
        <f t="shared" si="132"/>
        <v>0</v>
      </c>
      <c r="K378" s="16">
        <f t="shared" si="132"/>
        <v>0</v>
      </c>
      <c r="L378" s="16">
        <f t="shared" si="132"/>
        <v>0</v>
      </c>
      <c r="M378" s="65">
        <f t="shared" ref="M378:M407" si="133">F378/E378</f>
        <v>0.98338238477516937</v>
      </c>
    </row>
    <row r="379" spans="1:13" ht="24.75" x14ac:dyDescent="0.2">
      <c r="A379" s="14"/>
      <c r="B379" s="14"/>
      <c r="C379" s="14">
        <v>2910</v>
      </c>
      <c r="D379" s="23" t="s">
        <v>216</v>
      </c>
      <c r="E379" s="16">
        <v>20.47</v>
      </c>
      <c r="F379" s="59">
        <f t="shared" ref="F379" si="134">G379+K379</f>
        <v>20.47</v>
      </c>
      <c r="G379" s="21">
        <v>20.47</v>
      </c>
      <c r="H379" s="16"/>
      <c r="I379" s="16"/>
      <c r="J379" s="16"/>
      <c r="K379" s="16">
        <v>0</v>
      </c>
      <c r="L379" s="16"/>
      <c r="M379" s="65">
        <f t="shared" ref="M379" si="135">F379/E379</f>
        <v>1</v>
      </c>
    </row>
    <row r="380" spans="1:13" ht="16.5" x14ac:dyDescent="0.2">
      <c r="A380" s="14"/>
      <c r="B380" s="14"/>
      <c r="C380" s="57">
        <v>3280</v>
      </c>
      <c r="D380" s="58" t="s">
        <v>198</v>
      </c>
      <c r="E380" s="21">
        <v>36080</v>
      </c>
      <c r="F380" s="59">
        <f t="shared" ref="F380:F390" si="136">G380+K380</f>
        <v>36080</v>
      </c>
      <c r="G380" s="21">
        <f t="shared" ref="G380:G381" si="137">I380</f>
        <v>36080</v>
      </c>
      <c r="H380" s="21"/>
      <c r="I380" s="16">
        <v>36080</v>
      </c>
      <c r="J380" s="16"/>
      <c r="K380" s="16">
        <v>0</v>
      </c>
      <c r="L380" s="16"/>
      <c r="M380" s="65">
        <f t="shared" si="133"/>
        <v>1</v>
      </c>
    </row>
    <row r="381" spans="1:13" ht="16.5" x14ac:dyDescent="0.2">
      <c r="A381" s="14"/>
      <c r="B381" s="14"/>
      <c r="C381" s="57">
        <v>3290</v>
      </c>
      <c r="D381" s="58" t="s">
        <v>199</v>
      </c>
      <c r="E381" s="21">
        <v>3612</v>
      </c>
      <c r="F381" s="59">
        <f t="shared" si="136"/>
        <v>3300</v>
      </c>
      <c r="G381" s="21">
        <f t="shared" si="137"/>
        <v>3300</v>
      </c>
      <c r="H381" s="21"/>
      <c r="I381" s="16">
        <v>3300</v>
      </c>
      <c r="J381" s="16"/>
      <c r="K381" s="16">
        <v>0</v>
      </c>
      <c r="L381" s="16"/>
      <c r="M381" s="65">
        <f t="shared" si="133"/>
        <v>0.91362126245847175</v>
      </c>
    </row>
    <row r="382" spans="1:13" ht="12" customHeight="1" x14ac:dyDescent="0.2">
      <c r="A382" s="14"/>
      <c r="B382" s="14"/>
      <c r="C382" s="14">
        <v>4210</v>
      </c>
      <c r="D382" s="23" t="s">
        <v>16</v>
      </c>
      <c r="E382" s="16">
        <v>204</v>
      </c>
      <c r="F382" s="16">
        <f t="shared" si="136"/>
        <v>201.09</v>
      </c>
      <c r="G382" s="16">
        <v>201.09</v>
      </c>
      <c r="H382" s="16"/>
      <c r="I382" s="16"/>
      <c r="J382" s="16"/>
      <c r="K382" s="16">
        <v>0</v>
      </c>
      <c r="L382" s="16"/>
      <c r="M382" s="65">
        <f t="shared" si="133"/>
        <v>0.98573529411764704</v>
      </c>
    </row>
    <row r="383" spans="1:13" ht="12" customHeight="1" x14ac:dyDescent="0.2">
      <c r="A383" s="14"/>
      <c r="B383" s="14"/>
      <c r="C383" s="14">
        <v>4220</v>
      </c>
      <c r="D383" s="23" t="s">
        <v>40</v>
      </c>
      <c r="E383" s="16">
        <v>2116</v>
      </c>
      <c r="F383" s="16">
        <f>G383+K383</f>
        <v>2106.94</v>
      </c>
      <c r="G383" s="16">
        <v>2106.94</v>
      </c>
      <c r="H383" s="16"/>
      <c r="I383" s="16"/>
      <c r="J383" s="16"/>
      <c r="K383" s="16">
        <v>0</v>
      </c>
      <c r="L383" s="16"/>
      <c r="M383" s="65">
        <f>F383/E383</f>
        <v>0.99571833648393193</v>
      </c>
    </row>
    <row r="384" spans="1:13" ht="9.75" x14ac:dyDescent="0.2">
      <c r="A384" s="77" t="s">
        <v>0</v>
      </c>
      <c r="B384" s="77" t="s">
        <v>1</v>
      </c>
      <c r="C384" s="77" t="s">
        <v>59</v>
      </c>
      <c r="D384" s="77" t="s">
        <v>2</v>
      </c>
      <c r="E384" s="77" t="s">
        <v>60</v>
      </c>
      <c r="F384" s="77" t="s">
        <v>203</v>
      </c>
      <c r="G384" s="77"/>
      <c r="H384" s="77"/>
      <c r="I384" s="77"/>
      <c r="J384" s="77"/>
      <c r="K384" s="77"/>
      <c r="L384" s="77"/>
      <c r="M384" s="76" t="s">
        <v>110</v>
      </c>
    </row>
    <row r="385" spans="1:13" ht="8.25" x14ac:dyDescent="0.2">
      <c r="A385" s="77"/>
      <c r="B385" s="77"/>
      <c r="C385" s="77"/>
      <c r="D385" s="77"/>
      <c r="E385" s="77"/>
      <c r="F385" s="77" t="s">
        <v>109</v>
      </c>
      <c r="G385" s="76" t="s">
        <v>131</v>
      </c>
      <c r="H385" s="68"/>
      <c r="I385" s="68" t="s">
        <v>130</v>
      </c>
      <c r="J385" s="68"/>
      <c r="K385" s="76" t="s">
        <v>99</v>
      </c>
      <c r="L385" s="71" t="s">
        <v>130</v>
      </c>
      <c r="M385" s="76"/>
    </row>
    <row r="386" spans="1:13" ht="24.75" x14ac:dyDescent="0.2">
      <c r="A386" s="77"/>
      <c r="B386" s="77"/>
      <c r="C386" s="77"/>
      <c r="D386" s="77"/>
      <c r="E386" s="77"/>
      <c r="F386" s="77"/>
      <c r="G386" s="76"/>
      <c r="H386" s="71" t="s">
        <v>128</v>
      </c>
      <c r="I386" s="71" t="s">
        <v>127</v>
      </c>
      <c r="J386" s="71" t="s">
        <v>129</v>
      </c>
      <c r="K386" s="76"/>
      <c r="L386" s="71" t="s">
        <v>164</v>
      </c>
      <c r="M386" s="76"/>
    </row>
    <row r="387" spans="1:13" ht="8.25" x14ac:dyDescent="0.2">
      <c r="A387" s="71" t="s">
        <v>100</v>
      </c>
      <c r="B387" s="71" t="s">
        <v>101</v>
      </c>
      <c r="C387" s="71" t="s">
        <v>102</v>
      </c>
      <c r="D387" s="71" t="s">
        <v>103</v>
      </c>
      <c r="E387" s="71" t="s">
        <v>104</v>
      </c>
      <c r="F387" s="71" t="s">
        <v>105</v>
      </c>
      <c r="G387" s="71" t="s">
        <v>106</v>
      </c>
      <c r="H387" s="71" t="s">
        <v>107</v>
      </c>
      <c r="I387" s="71" t="s">
        <v>108</v>
      </c>
      <c r="J387" s="71" t="s">
        <v>152</v>
      </c>
      <c r="K387" s="71" t="s">
        <v>153</v>
      </c>
      <c r="L387" s="71" t="s">
        <v>154</v>
      </c>
      <c r="M387" s="71" t="s">
        <v>165</v>
      </c>
    </row>
    <row r="388" spans="1:13" ht="12" customHeight="1" x14ac:dyDescent="0.2">
      <c r="A388" s="14"/>
      <c r="B388" s="14"/>
      <c r="C388" s="14">
        <v>4300</v>
      </c>
      <c r="D388" s="23" t="s">
        <v>9</v>
      </c>
      <c r="E388" s="16">
        <v>11486</v>
      </c>
      <c r="F388" s="16">
        <f t="shared" si="136"/>
        <v>10896.49</v>
      </c>
      <c r="G388" s="16">
        <v>10896.49</v>
      </c>
      <c r="H388" s="16"/>
      <c r="I388" s="16"/>
      <c r="J388" s="16"/>
      <c r="K388" s="16">
        <v>0</v>
      </c>
      <c r="L388" s="16"/>
      <c r="M388" s="65">
        <f t="shared" si="133"/>
        <v>0.94867577920947244</v>
      </c>
    </row>
    <row r="389" spans="1:13" ht="16.5" x14ac:dyDescent="0.2">
      <c r="A389" s="14"/>
      <c r="B389" s="14"/>
      <c r="C389" s="14">
        <v>4350</v>
      </c>
      <c r="D389" s="23" t="s">
        <v>196</v>
      </c>
      <c r="E389" s="16">
        <v>367.64</v>
      </c>
      <c r="F389" s="16">
        <f t="shared" si="136"/>
        <v>367.64</v>
      </c>
      <c r="G389" s="16">
        <v>367.64</v>
      </c>
      <c r="H389" s="16"/>
      <c r="I389" s="16"/>
      <c r="J389" s="16"/>
      <c r="K389" s="16">
        <v>0</v>
      </c>
      <c r="L389" s="16"/>
      <c r="M389" s="65">
        <f t="shared" si="133"/>
        <v>1</v>
      </c>
    </row>
    <row r="390" spans="1:13" ht="12" customHeight="1" x14ac:dyDescent="0.2">
      <c r="A390" s="14"/>
      <c r="B390" s="14"/>
      <c r="C390" s="14">
        <v>4370</v>
      </c>
      <c r="D390" s="23" t="s">
        <v>191</v>
      </c>
      <c r="E390" s="16">
        <v>60</v>
      </c>
      <c r="F390" s="16">
        <f t="shared" si="136"/>
        <v>35.4</v>
      </c>
      <c r="G390" s="16">
        <v>35.4</v>
      </c>
      <c r="H390" s="16"/>
      <c r="I390" s="16"/>
      <c r="J390" s="16"/>
      <c r="K390" s="16">
        <v>0</v>
      </c>
      <c r="L390" s="16"/>
      <c r="M390" s="65">
        <f t="shared" si="133"/>
        <v>0.59</v>
      </c>
    </row>
    <row r="391" spans="1:13" ht="16.5" x14ac:dyDescent="0.2">
      <c r="A391" s="19"/>
      <c r="B391" s="19"/>
      <c r="C391" s="19">
        <v>4860</v>
      </c>
      <c r="D391" s="25" t="s">
        <v>194</v>
      </c>
      <c r="E391" s="21">
        <v>2504.83</v>
      </c>
      <c r="F391" s="16">
        <f t="shared" ref="F391" si="138">G391+K391</f>
        <v>2504.83</v>
      </c>
      <c r="G391" s="21">
        <v>2504.83</v>
      </c>
      <c r="H391" s="21"/>
      <c r="I391" s="16"/>
      <c r="J391" s="16"/>
      <c r="K391" s="16"/>
      <c r="L391" s="16"/>
      <c r="M391" s="65">
        <f t="shared" si="133"/>
        <v>1</v>
      </c>
    </row>
    <row r="392" spans="1:13" s="13" customFormat="1" ht="12" customHeight="1" x14ac:dyDescent="0.2">
      <c r="A392" s="5">
        <v>853</v>
      </c>
      <c r="B392" s="18"/>
      <c r="C392" s="5"/>
      <c r="D392" s="24" t="s">
        <v>167</v>
      </c>
      <c r="E392" s="7">
        <f>E393</f>
        <v>539575.38000000012</v>
      </c>
      <c r="F392" s="7">
        <f t="shared" ref="F392:L392" si="139">F393</f>
        <v>528354.35000000009</v>
      </c>
      <c r="G392" s="7">
        <f t="shared" si="139"/>
        <v>528354.35000000009</v>
      </c>
      <c r="H392" s="7">
        <f t="shared" si="139"/>
        <v>68564.7</v>
      </c>
      <c r="I392" s="7">
        <f t="shared" si="139"/>
        <v>251731.52</v>
      </c>
      <c r="J392" s="7">
        <f t="shared" si="139"/>
        <v>6000</v>
      </c>
      <c r="K392" s="7">
        <f t="shared" si="139"/>
        <v>0</v>
      </c>
      <c r="L392" s="7">
        <f t="shared" si="139"/>
        <v>0</v>
      </c>
      <c r="M392" s="63">
        <f t="shared" si="133"/>
        <v>0.97920396219708905</v>
      </c>
    </row>
    <row r="393" spans="1:13" s="20" customFormat="1" ht="12" customHeight="1" x14ac:dyDescent="0.2">
      <c r="A393" s="26"/>
      <c r="B393" s="57">
        <v>85395</v>
      </c>
      <c r="C393" s="57"/>
      <c r="D393" s="58" t="s">
        <v>5</v>
      </c>
      <c r="E393" s="59">
        <f>SUM(E394:E409)</f>
        <v>539575.38000000012</v>
      </c>
      <c r="F393" s="59">
        <f t="shared" ref="F393:L393" si="140">SUM(F394:F409)</f>
        <v>528354.35000000009</v>
      </c>
      <c r="G393" s="59">
        <f t="shared" si="140"/>
        <v>528354.35000000009</v>
      </c>
      <c r="H393" s="59">
        <f t="shared" si="140"/>
        <v>68564.7</v>
      </c>
      <c r="I393" s="59">
        <f t="shared" si="140"/>
        <v>251731.52</v>
      </c>
      <c r="J393" s="59">
        <f t="shared" si="140"/>
        <v>6000</v>
      </c>
      <c r="K393" s="59">
        <f t="shared" si="140"/>
        <v>0</v>
      </c>
      <c r="L393" s="59">
        <f t="shared" si="140"/>
        <v>0</v>
      </c>
      <c r="M393" s="67">
        <f t="shared" si="133"/>
        <v>0.97920396219708905</v>
      </c>
    </row>
    <row r="394" spans="1:13" s="20" customFormat="1" ht="24.75" x14ac:dyDescent="0.2">
      <c r="A394" s="26"/>
      <c r="B394" s="26"/>
      <c r="C394" s="57">
        <v>2820</v>
      </c>
      <c r="D394" s="58" t="s">
        <v>213</v>
      </c>
      <c r="E394" s="59">
        <v>6000</v>
      </c>
      <c r="F394" s="21">
        <f>G394+K394</f>
        <v>6000</v>
      </c>
      <c r="G394" s="21">
        <f>H394+I394+J394</f>
        <v>6000</v>
      </c>
      <c r="H394" s="21"/>
      <c r="I394" s="21">
        <v>0</v>
      </c>
      <c r="J394" s="21">
        <v>6000</v>
      </c>
      <c r="K394" s="21"/>
      <c r="L394" s="21"/>
      <c r="M394" s="67">
        <f t="shared" si="133"/>
        <v>1</v>
      </c>
    </row>
    <row r="395" spans="1:13" ht="12" customHeight="1" x14ac:dyDescent="0.2">
      <c r="A395" s="14"/>
      <c r="B395" s="14"/>
      <c r="C395" s="57">
        <v>3110</v>
      </c>
      <c r="D395" s="58" t="s">
        <v>42</v>
      </c>
      <c r="E395" s="21">
        <v>203346.86</v>
      </c>
      <c r="F395" s="59">
        <f>G395+K395</f>
        <v>200023.37</v>
      </c>
      <c r="G395" s="21">
        <f>I395</f>
        <v>200023.37</v>
      </c>
      <c r="H395" s="21"/>
      <c r="I395" s="16">
        <v>200023.37</v>
      </c>
      <c r="J395" s="16"/>
      <c r="K395" s="16">
        <v>0</v>
      </c>
      <c r="L395" s="16"/>
      <c r="M395" s="67">
        <f t="shared" si="133"/>
        <v>0.98365605448739168</v>
      </c>
    </row>
    <row r="396" spans="1:13" ht="12" customHeight="1" x14ac:dyDescent="0.2">
      <c r="A396" s="14"/>
      <c r="B396" s="14"/>
      <c r="C396" s="57">
        <v>3119</v>
      </c>
      <c r="D396" s="58" t="s">
        <v>42</v>
      </c>
      <c r="E396" s="21">
        <v>44508.15</v>
      </c>
      <c r="F396" s="59">
        <f>G396+K396</f>
        <v>44508.15</v>
      </c>
      <c r="G396" s="21">
        <f>I396</f>
        <v>44508.15</v>
      </c>
      <c r="H396" s="21"/>
      <c r="I396" s="16">
        <v>44508.15</v>
      </c>
      <c r="J396" s="16"/>
      <c r="K396" s="16">
        <v>0</v>
      </c>
      <c r="L396" s="16"/>
      <c r="M396" s="67">
        <f t="shared" si="133"/>
        <v>1</v>
      </c>
    </row>
    <row r="397" spans="1:13" ht="12" customHeight="1" x14ac:dyDescent="0.2">
      <c r="A397" s="14"/>
      <c r="B397" s="14"/>
      <c r="C397" s="14">
        <v>3257</v>
      </c>
      <c r="D397" s="23" t="s">
        <v>214</v>
      </c>
      <c r="E397" s="16">
        <v>7200</v>
      </c>
      <c r="F397" s="16">
        <f t="shared" ref="F397" si="141">G397+K397</f>
        <v>7200</v>
      </c>
      <c r="G397" s="16">
        <f t="shared" ref="G397:G402" si="142">H397+I397+J397</f>
        <v>7200</v>
      </c>
      <c r="H397" s="16"/>
      <c r="I397" s="16">
        <v>7200</v>
      </c>
      <c r="J397" s="16"/>
      <c r="K397" s="16">
        <v>0</v>
      </c>
      <c r="L397" s="16"/>
      <c r="M397" s="67">
        <f t="shared" si="133"/>
        <v>1</v>
      </c>
    </row>
    <row r="398" spans="1:13" ht="12" customHeight="1" x14ac:dyDescent="0.2">
      <c r="A398" s="14"/>
      <c r="B398" s="14"/>
      <c r="C398" s="14">
        <v>4017</v>
      </c>
      <c r="D398" s="23" t="s">
        <v>83</v>
      </c>
      <c r="E398" s="16">
        <v>35460</v>
      </c>
      <c r="F398" s="16">
        <f>G398+K398</f>
        <v>35460</v>
      </c>
      <c r="G398" s="16">
        <f t="shared" si="142"/>
        <v>35460</v>
      </c>
      <c r="H398" s="16">
        <v>35460</v>
      </c>
      <c r="I398" s="16"/>
      <c r="J398" s="16"/>
      <c r="K398" s="16">
        <v>0</v>
      </c>
      <c r="L398" s="16"/>
      <c r="M398" s="67">
        <f t="shared" si="133"/>
        <v>1</v>
      </c>
    </row>
    <row r="399" spans="1:13" ht="12" customHeight="1" x14ac:dyDescent="0.2">
      <c r="A399" s="14"/>
      <c r="B399" s="14"/>
      <c r="C399" s="14">
        <v>4019</v>
      </c>
      <c r="D399" s="23" t="s">
        <v>83</v>
      </c>
      <c r="E399" s="16">
        <v>12960</v>
      </c>
      <c r="F399" s="16">
        <f t="shared" ref="F399" si="143">G399+K399</f>
        <v>8640</v>
      </c>
      <c r="G399" s="16">
        <f t="shared" si="142"/>
        <v>8640</v>
      </c>
      <c r="H399" s="16">
        <v>8640</v>
      </c>
      <c r="I399" s="16"/>
      <c r="J399" s="16"/>
      <c r="K399" s="16">
        <v>0</v>
      </c>
      <c r="L399" s="16"/>
      <c r="M399" s="67">
        <f t="shared" si="133"/>
        <v>0.66666666666666663</v>
      </c>
    </row>
    <row r="400" spans="1:13" ht="12" customHeight="1" x14ac:dyDescent="0.2">
      <c r="A400" s="14"/>
      <c r="B400" s="14"/>
      <c r="C400" s="14">
        <v>4117</v>
      </c>
      <c r="D400" s="23" t="s">
        <v>61</v>
      </c>
      <c r="E400" s="16">
        <v>9919.08</v>
      </c>
      <c r="F400" s="16">
        <f>G400+K400</f>
        <v>9919.08</v>
      </c>
      <c r="G400" s="16">
        <f t="shared" si="142"/>
        <v>9919.08</v>
      </c>
      <c r="H400" s="16">
        <v>9919.08</v>
      </c>
      <c r="I400" s="16"/>
      <c r="J400" s="16"/>
      <c r="K400" s="16">
        <v>0</v>
      </c>
      <c r="L400" s="16"/>
      <c r="M400" s="67">
        <f t="shared" si="133"/>
        <v>1</v>
      </c>
    </row>
    <row r="401" spans="1:13" ht="12" customHeight="1" x14ac:dyDescent="0.2">
      <c r="A401" s="14"/>
      <c r="B401" s="14"/>
      <c r="C401" s="14">
        <v>4127</v>
      </c>
      <c r="D401" s="23" t="s">
        <v>15</v>
      </c>
      <c r="E401" s="16">
        <v>294</v>
      </c>
      <c r="F401" s="16">
        <f t="shared" ref="F401:F407" si="144">G401+K401</f>
        <v>294</v>
      </c>
      <c r="G401" s="16">
        <f t="shared" si="142"/>
        <v>294</v>
      </c>
      <c r="H401" s="16">
        <v>294</v>
      </c>
      <c r="I401" s="16"/>
      <c r="J401" s="16"/>
      <c r="K401" s="16">
        <v>0</v>
      </c>
      <c r="L401" s="16"/>
      <c r="M401" s="67">
        <f t="shared" si="133"/>
        <v>1</v>
      </c>
    </row>
    <row r="402" spans="1:13" ht="12" customHeight="1" x14ac:dyDescent="0.2">
      <c r="A402" s="14"/>
      <c r="B402" s="14"/>
      <c r="C402" s="14">
        <v>4177</v>
      </c>
      <c r="D402" s="15" t="s">
        <v>72</v>
      </c>
      <c r="E402" s="16">
        <v>15700</v>
      </c>
      <c r="F402" s="16">
        <f t="shared" si="144"/>
        <v>14251.62</v>
      </c>
      <c r="G402" s="16">
        <f t="shared" si="142"/>
        <v>14251.62</v>
      </c>
      <c r="H402" s="16">
        <v>14251.62</v>
      </c>
      <c r="I402" s="16"/>
      <c r="J402" s="16"/>
      <c r="K402" s="16">
        <v>0</v>
      </c>
      <c r="L402" s="16"/>
      <c r="M402" s="67">
        <f t="shared" si="133"/>
        <v>0.90774649681528663</v>
      </c>
    </row>
    <row r="403" spans="1:13" ht="12" customHeight="1" x14ac:dyDescent="0.2">
      <c r="A403" s="14"/>
      <c r="B403" s="14"/>
      <c r="C403" s="14">
        <v>4210</v>
      </c>
      <c r="D403" s="23" t="s">
        <v>16</v>
      </c>
      <c r="E403" s="16">
        <v>458.58</v>
      </c>
      <c r="F403" s="16">
        <f t="shared" si="144"/>
        <v>397.78</v>
      </c>
      <c r="G403" s="16">
        <v>397.78</v>
      </c>
      <c r="H403" s="16"/>
      <c r="I403" s="16"/>
      <c r="J403" s="16"/>
      <c r="K403" s="16">
        <v>0</v>
      </c>
      <c r="L403" s="16"/>
      <c r="M403" s="67">
        <f t="shared" si="133"/>
        <v>0.8674168084085655</v>
      </c>
    </row>
    <row r="404" spans="1:13" ht="12" customHeight="1" x14ac:dyDescent="0.2">
      <c r="A404" s="14"/>
      <c r="B404" s="14"/>
      <c r="C404" s="14">
        <v>4217</v>
      </c>
      <c r="D404" s="23" t="s">
        <v>16</v>
      </c>
      <c r="E404" s="16">
        <v>52880.2</v>
      </c>
      <c r="F404" s="16">
        <f t="shared" si="144"/>
        <v>52880.2</v>
      </c>
      <c r="G404" s="16">
        <v>52880.2</v>
      </c>
      <c r="H404" s="16"/>
      <c r="I404" s="16"/>
      <c r="J404" s="16"/>
      <c r="K404" s="16">
        <v>0</v>
      </c>
      <c r="L404" s="16"/>
      <c r="M404" s="67">
        <f t="shared" si="133"/>
        <v>1</v>
      </c>
    </row>
    <row r="405" spans="1:13" ht="12" customHeight="1" x14ac:dyDescent="0.2">
      <c r="A405" s="14"/>
      <c r="B405" s="14"/>
      <c r="C405" s="14">
        <v>4267</v>
      </c>
      <c r="D405" s="23" t="s">
        <v>21</v>
      </c>
      <c r="E405" s="16">
        <v>1558</v>
      </c>
      <c r="F405" s="16">
        <f>G405+K405</f>
        <v>1558</v>
      </c>
      <c r="G405" s="16">
        <v>1558</v>
      </c>
      <c r="H405" s="16"/>
      <c r="I405" s="16"/>
      <c r="J405" s="16"/>
      <c r="K405" s="16">
        <v>0</v>
      </c>
      <c r="L405" s="16"/>
      <c r="M405" s="65">
        <f t="shared" si="133"/>
        <v>1</v>
      </c>
    </row>
    <row r="406" spans="1:13" ht="12" customHeight="1" x14ac:dyDescent="0.2">
      <c r="A406" s="14"/>
      <c r="B406" s="14"/>
      <c r="C406" s="14">
        <v>4287</v>
      </c>
      <c r="D406" s="23" t="s">
        <v>74</v>
      </c>
      <c r="E406" s="16">
        <v>500</v>
      </c>
      <c r="F406" s="16">
        <f t="shared" si="144"/>
        <v>500</v>
      </c>
      <c r="G406" s="16">
        <v>500</v>
      </c>
      <c r="H406" s="16"/>
      <c r="I406" s="16"/>
      <c r="J406" s="16"/>
      <c r="K406" s="16">
        <v>0</v>
      </c>
      <c r="L406" s="16"/>
      <c r="M406" s="67">
        <f t="shared" si="133"/>
        <v>1</v>
      </c>
    </row>
    <row r="407" spans="1:13" ht="12" customHeight="1" x14ac:dyDescent="0.2">
      <c r="A407" s="14"/>
      <c r="B407" s="14"/>
      <c r="C407" s="14">
        <v>4300</v>
      </c>
      <c r="D407" s="23" t="s">
        <v>9</v>
      </c>
      <c r="E407" s="16">
        <v>3656.94</v>
      </c>
      <c r="F407" s="16">
        <f t="shared" si="144"/>
        <v>1950.66</v>
      </c>
      <c r="G407" s="16">
        <v>1950.66</v>
      </c>
      <c r="H407" s="16"/>
      <c r="I407" s="16"/>
      <c r="J407" s="16"/>
      <c r="K407" s="16">
        <v>0</v>
      </c>
      <c r="L407" s="16"/>
      <c r="M407" s="67">
        <f t="shared" si="133"/>
        <v>0.53341318151241202</v>
      </c>
    </row>
    <row r="408" spans="1:13" ht="12" customHeight="1" x14ac:dyDescent="0.2">
      <c r="A408" s="14"/>
      <c r="B408" s="14"/>
      <c r="C408" s="14">
        <v>4307</v>
      </c>
      <c r="D408" s="23" t="s">
        <v>9</v>
      </c>
      <c r="E408" s="16">
        <v>145018.57</v>
      </c>
      <c r="F408" s="16">
        <f t="shared" ref="F408:F409" si="145">G408+K408</f>
        <v>144656.49</v>
      </c>
      <c r="G408" s="16">
        <v>144656.49</v>
      </c>
      <c r="H408" s="16"/>
      <c r="I408" s="16"/>
      <c r="J408" s="16"/>
      <c r="K408" s="16">
        <v>0</v>
      </c>
      <c r="L408" s="16"/>
      <c r="M408" s="65">
        <f t="shared" ref="M408:M410" si="146">F408/E408</f>
        <v>0.99750321631222805</v>
      </c>
    </row>
    <row r="409" spans="1:13" ht="12" customHeight="1" x14ac:dyDescent="0.2">
      <c r="A409" s="14"/>
      <c r="B409" s="14"/>
      <c r="C409" s="14">
        <v>4417</v>
      </c>
      <c r="D409" s="23" t="s">
        <v>35</v>
      </c>
      <c r="E409" s="16">
        <v>115</v>
      </c>
      <c r="F409" s="16">
        <f t="shared" si="145"/>
        <v>115</v>
      </c>
      <c r="G409" s="16">
        <v>115</v>
      </c>
      <c r="H409" s="16"/>
      <c r="I409" s="16"/>
      <c r="J409" s="16"/>
      <c r="K409" s="16">
        <v>0</v>
      </c>
      <c r="L409" s="16"/>
      <c r="M409" s="65">
        <f t="shared" si="146"/>
        <v>1</v>
      </c>
    </row>
    <row r="410" spans="1:13" s="13" customFormat="1" ht="12" customHeight="1" x14ac:dyDescent="0.2">
      <c r="A410" s="5">
        <v>854</v>
      </c>
      <c r="B410" s="18"/>
      <c r="C410" s="5"/>
      <c r="D410" s="24" t="s">
        <v>45</v>
      </c>
      <c r="E410" s="7">
        <f t="shared" ref="E410:L410" si="147">E414+E411+E418</f>
        <v>55880</v>
      </c>
      <c r="F410" s="7">
        <f t="shared" si="147"/>
        <v>44755.14</v>
      </c>
      <c r="G410" s="7">
        <f t="shared" si="147"/>
        <v>44755.14</v>
      </c>
      <c r="H410" s="7">
        <f t="shared" si="147"/>
        <v>6510</v>
      </c>
      <c r="I410" s="7">
        <f t="shared" si="147"/>
        <v>35341.14</v>
      </c>
      <c r="J410" s="7">
        <f t="shared" si="147"/>
        <v>0</v>
      </c>
      <c r="K410" s="7">
        <f t="shared" si="147"/>
        <v>0</v>
      </c>
      <c r="L410" s="7">
        <f t="shared" si="147"/>
        <v>0</v>
      </c>
      <c r="M410" s="63">
        <f t="shared" si="146"/>
        <v>0.80091517537580525</v>
      </c>
    </row>
    <row r="411" spans="1:13" s="20" customFormat="1" ht="19.5" customHeight="1" x14ac:dyDescent="0.2">
      <c r="A411" s="26"/>
      <c r="B411" s="57">
        <v>85412</v>
      </c>
      <c r="C411" s="57"/>
      <c r="D411" s="58" t="s">
        <v>143</v>
      </c>
      <c r="E411" s="59">
        <f>E412+E413</f>
        <v>9700</v>
      </c>
      <c r="F411" s="59">
        <f t="shared" ref="F411:L411" si="148">F412+F413</f>
        <v>9414</v>
      </c>
      <c r="G411" s="59">
        <f t="shared" si="148"/>
        <v>9414</v>
      </c>
      <c r="H411" s="59">
        <f t="shared" si="148"/>
        <v>6510</v>
      </c>
      <c r="I411" s="59">
        <f t="shared" si="148"/>
        <v>0</v>
      </c>
      <c r="J411" s="59">
        <f t="shared" si="148"/>
        <v>0</v>
      </c>
      <c r="K411" s="59">
        <f t="shared" si="148"/>
        <v>0</v>
      </c>
      <c r="L411" s="59">
        <f t="shared" si="148"/>
        <v>0</v>
      </c>
      <c r="M411" s="67">
        <f t="shared" ref="M411:M420" si="149">F411/E411</f>
        <v>0.97051546391752574</v>
      </c>
    </row>
    <row r="412" spans="1:13" s="20" customFormat="1" ht="12" customHeight="1" x14ac:dyDescent="0.2">
      <c r="A412" s="26"/>
      <c r="B412" s="57"/>
      <c r="C412" s="57">
        <v>4170</v>
      </c>
      <c r="D412" s="58" t="s">
        <v>72</v>
      </c>
      <c r="E412" s="59">
        <v>6600</v>
      </c>
      <c r="F412" s="21">
        <f>G412+K412</f>
        <v>6510</v>
      </c>
      <c r="G412" s="21">
        <f>H412</f>
        <v>6510</v>
      </c>
      <c r="H412" s="21">
        <v>6510</v>
      </c>
      <c r="I412" s="21"/>
      <c r="J412" s="21"/>
      <c r="K412" s="21"/>
      <c r="L412" s="21"/>
      <c r="M412" s="67">
        <f t="shared" si="149"/>
        <v>0.98636363636363633</v>
      </c>
    </row>
    <row r="413" spans="1:13" s="20" customFormat="1" ht="12" customHeight="1" x14ac:dyDescent="0.2">
      <c r="A413" s="26"/>
      <c r="B413" s="57"/>
      <c r="C413" s="57">
        <v>4300</v>
      </c>
      <c r="D413" s="58" t="s">
        <v>9</v>
      </c>
      <c r="E413" s="59">
        <v>3100</v>
      </c>
      <c r="F413" s="21">
        <f>G413+K413</f>
        <v>2904</v>
      </c>
      <c r="G413" s="21">
        <v>2904</v>
      </c>
      <c r="H413" s="21"/>
      <c r="I413" s="21"/>
      <c r="J413" s="21"/>
      <c r="K413" s="21"/>
      <c r="L413" s="21"/>
      <c r="M413" s="67">
        <f t="shared" si="149"/>
        <v>0.93677419354838709</v>
      </c>
    </row>
    <row r="414" spans="1:13" s="8" customFormat="1" ht="12" customHeight="1" x14ac:dyDescent="0.2">
      <c r="A414" s="60"/>
      <c r="B414" s="14">
        <v>85415</v>
      </c>
      <c r="C414" s="14"/>
      <c r="D414" s="23" t="s">
        <v>70</v>
      </c>
      <c r="E414" s="16">
        <f>SUM(E415:E417)</f>
        <v>29280</v>
      </c>
      <c r="F414" s="16">
        <f t="shared" ref="F414:L414" si="150">SUM(F415:F417)</f>
        <v>18441.14</v>
      </c>
      <c r="G414" s="16">
        <f t="shared" si="150"/>
        <v>18441.14</v>
      </c>
      <c r="H414" s="16">
        <f t="shared" si="150"/>
        <v>0</v>
      </c>
      <c r="I414" s="16">
        <f t="shared" si="150"/>
        <v>18441.14</v>
      </c>
      <c r="J414" s="16">
        <f t="shared" si="150"/>
        <v>0</v>
      </c>
      <c r="K414" s="16">
        <f t="shared" si="150"/>
        <v>0</v>
      </c>
      <c r="L414" s="16">
        <f t="shared" si="150"/>
        <v>0</v>
      </c>
      <c r="M414" s="65">
        <f t="shared" si="149"/>
        <v>0.62982035519125679</v>
      </c>
    </row>
    <row r="415" spans="1:13" ht="12" customHeight="1" x14ac:dyDescent="0.2">
      <c r="A415" s="60"/>
      <c r="B415" s="14"/>
      <c r="C415" s="14">
        <v>3240</v>
      </c>
      <c r="D415" s="23" t="s">
        <v>71</v>
      </c>
      <c r="E415" s="16">
        <v>25000</v>
      </c>
      <c r="F415" s="16">
        <f>G415+K415</f>
        <v>17606.14</v>
      </c>
      <c r="G415" s="16">
        <f>I415</f>
        <v>17606.14</v>
      </c>
      <c r="H415" s="16"/>
      <c r="I415" s="16">
        <v>17606.14</v>
      </c>
      <c r="J415" s="16"/>
      <c r="K415" s="16">
        <v>0</v>
      </c>
      <c r="L415" s="16"/>
      <c r="M415" s="65">
        <f t="shared" si="149"/>
        <v>0.70424560000000003</v>
      </c>
    </row>
    <row r="416" spans="1:13" ht="12" customHeight="1" x14ac:dyDescent="0.2">
      <c r="A416" s="60"/>
      <c r="B416" s="14"/>
      <c r="C416" s="14">
        <v>3260</v>
      </c>
      <c r="D416" s="23" t="s">
        <v>200</v>
      </c>
      <c r="E416" s="16">
        <v>1280</v>
      </c>
      <c r="F416" s="16">
        <f t="shared" ref="F416:F419" si="151">G416+K416</f>
        <v>835</v>
      </c>
      <c r="G416" s="16">
        <f t="shared" ref="G416:G418" si="152">I416</f>
        <v>835</v>
      </c>
      <c r="H416" s="16"/>
      <c r="I416" s="16">
        <v>835</v>
      </c>
      <c r="J416" s="16"/>
      <c r="K416" s="16"/>
      <c r="L416" s="16"/>
      <c r="M416" s="65">
        <f t="shared" si="149"/>
        <v>0.65234375</v>
      </c>
    </row>
    <row r="417" spans="1:13" ht="16.5" x14ac:dyDescent="0.2">
      <c r="A417" s="14"/>
      <c r="B417" s="14"/>
      <c r="C417" s="57">
        <v>3290</v>
      </c>
      <c r="D417" s="58" t="s">
        <v>199</v>
      </c>
      <c r="E417" s="21">
        <v>3000</v>
      </c>
      <c r="F417" s="59">
        <f t="shared" si="151"/>
        <v>0</v>
      </c>
      <c r="G417" s="21">
        <f t="shared" si="152"/>
        <v>0</v>
      </c>
      <c r="H417" s="21"/>
      <c r="I417" s="16">
        <v>0</v>
      </c>
      <c r="J417" s="16"/>
      <c r="K417" s="16">
        <v>0</v>
      </c>
      <c r="L417" s="16"/>
      <c r="M417" s="65">
        <f t="shared" si="149"/>
        <v>0</v>
      </c>
    </row>
    <row r="418" spans="1:13" s="8" customFormat="1" ht="12" customHeight="1" x14ac:dyDescent="0.2">
      <c r="A418" s="60"/>
      <c r="B418" s="14">
        <v>85416</v>
      </c>
      <c r="C418" s="14"/>
      <c r="D418" s="23" t="s">
        <v>144</v>
      </c>
      <c r="E418" s="16">
        <f t="shared" ref="E418:K418" si="153">SUM(E419:E419)</f>
        <v>16900</v>
      </c>
      <c r="F418" s="16">
        <f t="shared" si="151"/>
        <v>16900</v>
      </c>
      <c r="G418" s="16">
        <f t="shared" si="152"/>
        <v>16900</v>
      </c>
      <c r="H418" s="16">
        <f t="shared" si="153"/>
        <v>0</v>
      </c>
      <c r="I418" s="16">
        <f t="shared" si="153"/>
        <v>16900</v>
      </c>
      <c r="J418" s="16">
        <f t="shared" si="153"/>
        <v>0</v>
      </c>
      <c r="K418" s="16">
        <f t="shared" si="153"/>
        <v>0</v>
      </c>
      <c r="L418" s="16"/>
      <c r="M418" s="65">
        <f t="shared" si="149"/>
        <v>1</v>
      </c>
    </row>
    <row r="419" spans="1:13" ht="12" customHeight="1" x14ac:dyDescent="0.2">
      <c r="A419" s="60"/>
      <c r="B419" s="14"/>
      <c r="C419" s="14">
        <v>3240</v>
      </c>
      <c r="D419" s="23" t="s">
        <v>71</v>
      </c>
      <c r="E419" s="16">
        <v>16900</v>
      </c>
      <c r="F419" s="16">
        <f t="shared" si="151"/>
        <v>16900</v>
      </c>
      <c r="G419" s="16">
        <f>I419</f>
        <v>16900</v>
      </c>
      <c r="H419" s="16"/>
      <c r="I419" s="16">
        <v>16900</v>
      </c>
      <c r="J419" s="16"/>
      <c r="K419" s="16">
        <v>0</v>
      </c>
      <c r="L419" s="16"/>
      <c r="M419" s="65">
        <f t="shared" si="149"/>
        <v>1</v>
      </c>
    </row>
    <row r="420" spans="1:13" s="8" customFormat="1" ht="12" customHeight="1" x14ac:dyDescent="0.2">
      <c r="A420" s="18">
        <v>855</v>
      </c>
      <c r="B420" s="18"/>
      <c r="C420" s="18"/>
      <c r="D420" s="27" t="s">
        <v>145</v>
      </c>
      <c r="E420" s="28">
        <f t="shared" ref="E420:L420" si="154">E421+E432+E434+E436+E438+E440+E430+E446</f>
        <v>2774220.54</v>
      </c>
      <c r="F420" s="28">
        <f t="shared" si="154"/>
        <v>2759284.66</v>
      </c>
      <c r="G420" s="28">
        <f t="shared" si="154"/>
        <v>2759284.66</v>
      </c>
      <c r="H420" s="28">
        <f t="shared" si="154"/>
        <v>305214.73</v>
      </c>
      <c r="I420" s="28">
        <f t="shared" si="154"/>
        <v>2280541.92</v>
      </c>
      <c r="J420" s="28">
        <f t="shared" si="154"/>
        <v>66000</v>
      </c>
      <c r="K420" s="28">
        <f t="shared" si="154"/>
        <v>0</v>
      </c>
      <c r="L420" s="28">
        <f t="shared" si="154"/>
        <v>0</v>
      </c>
      <c r="M420" s="69">
        <f t="shared" si="149"/>
        <v>0.99461618866105006</v>
      </c>
    </row>
    <row r="421" spans="1:13" s="20" customFormat="1" ht="28.5" customHeight="1" x14ac:dyDescent="0.2">
      <c r="A421" s="26"/>
      <c r="B421" s="57">
        <v>85502</v>
      </c>
      <c r="C421" s="57"/>
      <c r="D421" s="58" t="s">
        <v>148</v>
      </c>
      <c r="E421" s="59">
        <f>SUM(E422:E429)</f>
        <v>2554920</v>
      </c>
      <c r="F421" s="59">
        <f t="shared" ref="F421:L421" si="155">SUM(F422:F429)</f>
        <v>2553962.5299999998</v>
      </c>
      <c r="G421" s="59">
        <f t="shared" si="155"/>
        <v>2553962.5299999998</v>
      </c>
      <c r="H421" s="59">
        <f t="shared" si="155"/>
        <v>270311.64999999997</v>
      </c>
      <c r="I421" s="59">
        <f t="shared" si="155"/>
        <v>2272294.88</v>
      </c>
      <c r="J421" s="59">
        <f t="shared" si="155"/>
        <v>0</v>
      </c>
      <c r="K421" s="59">
        <f t="shared" si="155"/>
        <v>0</v>
      </c>
      <c r="L421" s="59">
        <f t="shared" si="155"/>
        <v>0</v>
      </c>
      <c r="M421" s="67">
        <f>F421/E421</f>
        <v>0.99962524462605473</v>
      </c>
    </row>
    <row r="422" spans="1:13" ht="12" customHeight="1" x14ac:dyDescent="0.2">
      <c r="A422" s="60"/>
      <c r="B422" s="57"/>
      <c r="C422" s="57">
        <v>3110</v>
      </c>
      <c r="D422" s="58" t="s">
        <v>42</v>
      </c>
      <c r="E422" s="59">
        <v>2273177</v>
      </c>
      <c r="F422" s="59">
        <f t="shared" ref="F422:F429" si="156">G422+K422</f>
        <v>2272294.88</v>
      </c>
      <c r="G422" s="59">
        <f>H422+I422+J422</f>
        <v>2272294.88</v>
      </c>
      <c r="H422" s="16"/>
      <c r="I422" s="16">
        <v>2272294.88</v>
      </c>
      <c r="J422" s="16"/>
      <c r="K422" s="16"/>
      <c r="L422" s="16"/>
      <c r="M422" s="67">
        <f>F422/E422</f>
        <v>0.99961194398852349</v>
      </c>
    </row>
    <row r="423" spans="1:13" ht="12" customHeight="1" x14ac:dyDescent="0.2">
      <c r="A423" s="60"/>
      <c r="B423" s="57"/>
      <c r="C423" s="57">
        <v>4010</v>
      </c>
      <c r="D423" s="58" t="s">
        <v>141</v>
      </c>
      <c r="E423" s="59">
        <v>49291</v>
      </c>
      <c r="F423" s="59">
        <f t="shared" si="156"/>
        <v>49291</v>
      </c>
      <c r="G423" s="59">
        <f>H423+I423+J423</f>
        <v>49291</v>
      </c>
      <c r="H423" s="16">
        <v>49291</v>
      </c>
      <c r="I423" s="16"/>
      <c r="J423" s="16"/>
      <c r="K423" s="16"/>
      <c r="L423" s="16"/>
      <c r="M423" s="67">
        <f>F423/E423</f>
        <v>1</v>
      </c>
    </row>
    <row r="424" spans="1:13" ht="12" customHeight="1" x14ac:dyDescent="0.2">
      <c r="A424" s="60"/>
      <c r="B424" s="57"/>
      <c r="C424" s="57">
        <v>4040</v>
      </c>
      <c r="D424" s="58" t="s">
        <v>142</v>
      </c>
      <c r="E424" s="59">
        <v>5608</v>
      </c>
      <c r="F424" s="59">
        <f t="shared" si="156"/>
        <v>5607.07</v>
      </c>
      <c r="G424" s="59">
        <f>H424+I424+J424</f>
        <v>5607.07</v>
      </c>
      <c r="H424" s="16">
        <v>5607.07</v>
      </c>
      <c r="I424" s="16"/>
      <c r="J424" s="16"/>
      <c r="K424" s="16"/>
      <c r="L424" s="16"/>
      <c r="M424" s="67">
        <f t="shared" ref="M424:M432" si="157">F424/E424</f>
        <v>0.99983416547788873</v>
      </c>
    </row>
    <row r="425" spans="1:13" ht="12" customHeight="1" x14ac:dyDescent="0.2">
      <c r="A425" s="60"/>
      <c r="B425" s="57"/>
      <c r="C425" s="57">
        <v>4110</v>
      </c>
      <c r="D425" s="58" t="s">
        <v>14</v>
      </c>
      <c r="E425" s="59">
        <v>215488</v>
      </c>
      <c r="F425" s="59">
        <f t="shared" si="156"/>
        <v>215413.58</v>
      </c>
      <c r="G425" s="59">
        <f>H425+I425+J425</f>
        <v>215413.58</v>
      </c>
      <c r="H425" s="16">
        <v>215413.58</v>
      </c>
      <c r="I425" s="16"/>
      <c r="J425" s="16"/>
      <c r="K425" s="16"/>
      <c r="L425" s="16"/>
      <c r="M425" s="67">
        <f t="shared" si="157"/>
        <v>0.99965464434214424</v>
      </c>
    </row>
    <row r="426" spans="1:13" ht="12" customHeight="1" x14ac:dyDescent="0.2">
      <c r="A426" s="60"/>
      <c r="B426" s="57"/>
      <c r="C426" s="57">
        <v>4210</v>
      </c>
      <c r="D426" s="58" t="s">
        <v>16</v>
      </c>
      <c r="E426" s="59">
        <v>1600</v>
      </c>
      <c r="F426" s="59">
        <f t="shared" si="156"/>
        <v>1600</v>
      </c>
      <c r="G426" s="59">
        <v>1600</v>
      </c>
      <c r="H426" s="16"/>
      <c r="I426" s="16"/>
      <c r="J426" s="16"/>
      <c r="K426" s="16"/>
      <c r="L426" s="16"/>
      <c r="M426" s="67">
        <f t="shared" si="157"/>
        <v>1</v>
      </c>
    </row>
    <row r="427" spans="1:13" ht="12" customHeight="1" x14ac:dyDescent="0.2">
      <c r="A427" s="60"/>
      <c r="B427" s="57"/>
      <c r="C427" s="57">
        <v>4300</v>
      </c>
      <c r="D427" s="58" t="s">
        <v>9</v>
      </c>
      <c r="E427" s="59">
        <v>7095</v>
      </c>
      <c r="F427" s="59">
        <f t="shared" si="156"/>
        <v>7095</v>
      </c>
      <c r="G427" s="59">
        <v>7095</v>
      </c>
      <c r="H427" s="16"/>
      <c r="I427" s="16"/>
      <c r="J427" s="16"/>
      <c r="K427" s="16"/>
      <c r="L427" s="16"/>
      <c r="M427" s="67">
        <f t="shared" si="157"/>
        <v>1</v>
      </c>
    </row>
    <row r="428" spans="1:13" ht="12.75" customHeight="1" x14ac:dyDescent="0.2">
      <c r="A428" s="60"/>
      <c r="B428" s="57"/>
      <c r="C428" s="57">
        <v>4440</v>
      </c>
      <c r="D428" s="58" t="s">
        <v>22</v>
      </c>
      <c r="E428" s="59">
        <v>1663</v>
      </c>
      <c r="F428" s="59">
        <f t="shared" si="156"/>
        <v>1663</v>
      </c>
      <c r="G428" s="59">
        <v>1663</v>
      </c>
      <c r="H428" s="16"/>
      <c r="I428" s="16"/>
      <c r="J428" s="16"/>
      <c r="K428" s="16"/>
      <c r="L428" s="16"/>
      <c r="M428" s="67">
        <f t="shared" si="157"/>
        <v>1</v>
      </c>
    </row>
    <row r="429" spans="1:13" ht="12" customHeight="1" x14ac:dyDescent="0.2">
      <c r="A429" s="19"/>
      <c r="B429" s="19"/>
      <c r="C429" s="19">
        <v>4700</v>
      </c>
      <c r="D429" s="25" t="s">
        <v>85</v>
      </c>
      <c r="E429" s="21">
        <v>998</v>
      </c>
      <c r="F429" s="21">
        <f t="shared" si="156"/>
        <v>998</v>
      </c>
      <c r="G429" s="21">
        <v>998</v>
      </c>
      <c r="H429" s="21"/>
      <c r="I429" s="16"/>
      <c r="J429" s="16"/>
      <c r="K429" s="16">
        <v>0</v>
      </c>
      <c r="L429" s="16"/>
      <c r="M429" s="65">
        <f t="shared" si="157"/>
        <v>1</v>
      </c>
    </row>
    <row r="430" spans="1:13" s="20" customFormat="1" ht="12.75" customHeight="1" x14ac:dyDescent="0.2">
      <c r="A430" s="26"/>
      <c r="B430" s="57">
        <v>85503</v>
      </c>
      <c r="C430" s="57"/>
      <c r="D430" s="58" t="s">
        <v>188</v>
      </c>
      <c r="E430" s="59">
        <f>E431</f>
        <v>1221</v>
      </c>
      <c r="F430" s="59">
        <f t="shared" ref="F430:K430" si="158">F431</f>
        <v>1012</v>
      </c>
      <c r="G430" s="59">
        <f t="shared" si="158"/>
        <v>1012</v>
      </c>
      <c r="H430" s="59">
        <f t="shared" si="158"/>
        <v>0</v>
      </c>
      <c r="I430" s="59">
        <f t="shared" si="158"/>
        <v>0</v>
      </c>
      <c r="J430" s="59">
        <f t="shared" si="158"/>
        <v>0</v>
      </c>
      <c r="K430" s="59">
        <f t="shared" si="158"/>
        <v>0</v>
      </c>
      <c r="L430" s="59"/>
      <c r="M430" s="67">
        <f t="shared" si="157"/>
        <v>0.8288288288288288</v>
      </c>
    </row>
    <row r="431" spans="1:13" ht="12.75" customHeight="1" x14ac:dyDescent="0.2">
      <c r="A431" s="60"/>
      <c r="B431" s="57"/>
      <c r="C431" s="57">
        <v>4210</v>
      </c>
      <c r="D431" s="58" t="s">
        <v>16</v>
      </c>
      <c r="E431" s="59">
        <v>1221</v>
      </c>
      <c r="F431" s="59">
        <f>G431+K431</f>
        <v>1012</v>
      </c>
      <c r="G431" s="59">
        <v>1012</v>
      </c>
      <c r="H431" s="16"/>
      <c r="I431" s="16"/>
      <c r="J431" s="16"/>
      <c r="K431" s="16"/>
      <c r="L431" s="16"/>
      <c r="M431" s="67">
        <f>F431/E431</f>
        <v>0.8288288288288288</v>
      </c>
    </row>
    <row r="432" spans="1:13" s="20" customFormat="1" ht="12.75" customHeight="1" x14ac:dyDescent="0.2">
      <c r="A432" s="26"/>
      <c r="B432" s="57">
        <v>85504</v>
      </c>
      <c r="C432" s="57"/>
      <c r="D432" s="58" t="s">
        <v>147</v>
      </c>
      <c r="E432" s="59">
        <f t="shared" ref="E432:L432" si="159">SUM(E433:E433)</f>
        <v>14566.5</v>
      </c>
      <c r="F432" s="59">
        <f t="shared" si="159"/>
        <v>12960</v>
      </c>
      <c r="G432" s="59">
        <f t="shared" si="159"/>
        <v>12960</v>
      </c>
      <c r="H432" s="59">
        <f t="shared" si="159"/>
        <v>12960</v>
      </c>
      <c r="I432" s="59">
        <f t="shared" si="159"/>
        <v>0</v>
      </c>
      <c r="J432" s="59">
        <f t="shared" si="159"/>
        <v>0</v>
      </c>
      <c r="K432" s="59">
        <f t="shared" si="159"/>
        <v>0</v>
      </c>
      <c r="L432" s="59">
        <f t="shared" si="159"/>
        <v>0</v>
      </c>
      <c r="M432" s="67">
        <f t="shared" si="157"/>
        <v>0.88971269694161259</v>
      </c>
    </row>
    <row r="433" spans="1:13" ht="12.75" customHeight="1" x14ac:dyDescent="0.2">
      <c r="A433" s="60"/>
      <c r="B433" s="57"/>
      <c r="C433" s="57">
        <v>4170</v>
      </c>
      <c r="D433" s="58" t="s">
        <v>72</v>
      </c>
      <c r="E433" s="59">
        <v>14566.5</v>
      </c>
      <c r="F433" s="59">
        <f>G433+K433</f>
        <v>12960</v>
      </c>
      <c r="G433" s="59">
        <f>H433+I433+J433</f>
        <v>12960</v>
      </c>
      <c r="H433" s="16">
        <v>12960</v>
      </c>
      <c r="I433" s="16"/>
      <c r="J433" s="16"/>
      <c r="K433" s="16"/>
      <c r="L433" s="16"/>
      <c r="M433" s="67">
        <f t="shared" ref="M433:M439" si="160">F433/E433</f>
        <v>0.88971269694161259</v>
      </c>
    </row>
    <row r="434" spans="1:13" s="20" customFormat="1" ht="12" customHeight="1" x14ac:dyDescent="0.2">
      <c r="A434" s="26"/>
      <c r="B434" s="57">
        <v>85508</v>
      </c>
      <c r="C434" s="57"/>
      <c r="D434" s="58" t="s">
        <v>170</v>
      </c>
      <c r="E434" s="59">
        <f>E435</f>
        <v>26010</v>
      </c>
      <c r="F434" s="59">
        <f t="shared" ref="F434:K436" si="161">F435</f>
        <v>26004.33</v>
      </c>
      <c r="G434" s="59">
        <f t="shared" si="161"/>
        <v>26004.33</v>
      </c>
      <c r="H434" s="59">
        <f t="shared" si="161"/>
        <v>0</v>
      </c>
      <c r="I434" s="59">
        <f t="shared" si="161"/>
        <v>0</v>
      </c>
      <c r="J434" s="59">
        <f t="shared" si="161"/>
        <v>0</v>
      </c>
      <c r="K434" s="59">
        <f t="shared" si="161"/>
        <v>0</v>
      </c>
      <c r="L434" s="59"/>
      <c r="M434" s="67">
        <f t="shared" si="160"/>
        <v>0.9997820069204153</v>
      </c>
    </row>
    <row r="435" spans="1:13" s="20" customFormat="1" ht="16.5" x14ac:dyDescent="0.2">
      <c r="A435" s="26"/>
      <c r="B435" s="57"/>
      <c r="C435" s="57">
        <v>4330</v>
      </c>
      <c r="D435" s="58" t="s">
        <v>149</v>
      </c>
      <c r="E435" s="59">
        <v>26010</v>
      </c>
      <c r="F435" s="59">
        <f>G435+K435</f>
        <v>26004.33</v>
      </c>
      <c r="G435" s="59">
        <v>26004.33</v>
      </c>
      <c r="H435" s="21"/>
      <c r="I435" s="21"/>
      <c r="J435" s="21"/>
      <c r="K435" s="21"/>
      <c r="L435" s="21"/>
      <c r="M435" s="67">
        <f t="shared" si="160"/>
        <v>0.9997820069204153</v>
      </c>
    </row>
    <row r="436" spans="1:13" s="20" customFormat="1" ht="12" customHeight="1" x14ac:dyDescent="0.2">
      <c r="A436" s="26"/>
      <c r="B436" s="57">
        <v>85510</v>
      </c>
      <c r="C436" s="57"/>
      <c r="D436" s="58" t="s">
        <v>150</v>
      </c>
      <c r="E436" s="59">
        <f>E437</f>
        <v>69156</v>
      </c>
      <c r="F436" s="59">
        <f t="shared" si="161"/>
        <v>69155.679999999993</v>
      </c>
      <c r="G436" s="59">
        <f t="shared" si="161"/>
        <v>69155.679999999993</v>
      </c>
      <c r="H436" s="59">
        <f t="shared" si="161"/>
        <v>0</v>
      </c>
      <c r="I436" s="59">
        <f t="shared" si="161"/>
        <v>0</v>
      </c>
      <c r="J436" s="59">
        <f t="shared" si="161"/>
        <v>0</v>
      </c>
      <c r="K436" s="59">
        <f t="shared" si="161"/>
        <v>0</v>
      </c>
      <c r="L436" s="59"/>
      <c r="M436" s="67">
        <f>F436/E436</f>
        <v>0.99999537278038053</v>
      </c>
    </row>
    <row r="437" spans="1:13" s="20" customFormat="1" ht="16.5" x14ac:dyDescent="0.2">
      <c r="A437" s="26"/>
      <c r="B437" s="57"/>
      <c r="C437" s="57">
        <v>4330</v>
      </c>
      <c r="D437" s="58" t="s">
        <v>149</v>
      </c>
      <c r="E437" s="59">
        <v>69156</v>
      </c>
      <c r="F437" s="59">
        <f>G437+K437</f>
        <v>69155.679999999993</v>
      </c>
      <c r="G437" s="59">
        <v>69155.679999999993</v>
      </c>
      <c r="H437" s="21"/>
      <c r="I437" s="21"/>
      <c r="J437" s="21"/>
      <c r="K437" s="21"/>
      <c r="L437" s="21"/>
      <c r="M437" s="67">
        <f>F437/E437</f>
        <v>0.99999537278038053</v>
      </c>
    </row>
    <row r="438" spans="1:13" ht="49.5" x14ac:dyDescent="0.2">
      <c r="A438" s="60"/>
      <c r="B438" s="57">
        <v>85513</v>
      </c>
      <c r="C438" s="57"/>
      <c r="D438" s="58" t="s">
        <v>169</v>
      </c>
      <c r="E438" s="59">
        <f>E439</f>
        <v>22100</v>
      </c>
      <c r="F438" s="59">
        <f t="shared" ref="F438:K438" si="162">F439</f>
        <v>21943.08</v>
      </c>
      <c r="G438" s="59">
        <f t="shared" si="162"/>
        <v>21943.08</v>
      </c>
      <c r="H438" s="59">
        <f t="shared" si="162"/>
        <v>21943.08</v>
      </c>
      <c r="I438" s="59">
        <f t="shared" si="162"/>
        <v>0</v>
      </c>
      <c r="J438" s="59">
        <f t="shared" si="162"/>
        <v>0</v>
      </c>
      <c r="K438" s="59">
        <f t="shared" si="162"/>
        <v>0</v>
      </c>
      <c r="L438" s="59"/>
      <c r="M438" s="67">
        <f t="shared" si="160"/>
        <v>0.99289954751131226</v>
      </c>
    </row>
    <row r="439" spans="1:13" ht="12" customHeight="1" x14ac:dyDescent="0.2">
      <c r="A439" s="60"/>
      <c r="B439" s="57"/>
      <c r="C439" s="57">
        <v>4130</v>
      </c>
      <c r="D439" s="23" t="s">
        <v>57</v>
      </c>
      <c r="E439" s="59">
        <v>22100</v>
      </c>
      <c r="F439" s="59">
        <f>G439+K439</f>
        <v>21943.08</v>
      </c>
      <c r="G439" s="59">
        <f>H439</f>
        <v>21943.08</v>
      </c>
      <c r="H439" s="16">
        <v>21943.08</v>
      </c>
      <c r="I439" s="16"/>
      <c r="J439" s="16"/>
      <c r="K439" s="16"/>
      <c r="L439" s="16"/>
      <c r="M439" s="67">
        <f t="shared" si="160"/>
        <v>0.99289954751131226</v>
      </c>
    </row>
    <row r="440" spans="1:13" s="20" customFormat="1" ht="12" customHeight="1" x14ac:dyDescent="0.2">
      <c r="A440" s="26"/>
      <c r="B440" s="57">
        <v>85516</v>
      </c>
      <c r="C440" s="57"/>
      <c r="D440" s="58" t="s">
        <v>179</v>
      </c>
      <c r="E440" s="59">
        <f>E441</f>
        <v>78000</v>
      </c>
      <c r="F440" s="59">
        <f t="shared" ref="F440:L440" si="163">F441</f>
        <v>66000</v>
      </c>
      <c r="G440" s="59">
        <f t="shared" si="163"/>
        <v>66000</v>
      </c>
      <c r="H440" s="59">
        <f t="shared" si="163"/>
        <v>0</v>
      </c>
      <c r="I440" s="59">
        <f t="shared" si="163"/>
        <v>0</v>
      </c>
      <c r="J440" s="59">
        <f t="shared" si="163"/>
        <v>66000</v>
      </c>
      <c r="K440" s="59">
        <f t="shared" si="163"/>
        <v>0</v>
      </c>
      <c r="L440" s="59">
        <f t="shared" si="163"/>
        <v>0</v>
      </c>
      <c r="M440" s="67">
        <f t="shared" ref="M440:M450" si="164">F440/E440</f>
        <v>0.84615384615384615</v>
      </c>
    </row>
    <row r="441" spans="1:13" s="20" customFormat="1" ht="24.75" x14ac:dyDescent="0.2">
      <c r="A441" s="26"/>
      <c r="B441" s="57"/>
      <c r="C441" s="57">
        <v>2830</v>
      </c>
      <c r="D441" s="58" t="s">
        <v>168</v>
      </c>
      <c r="E441" s="59">
        <v>78000</v>
      </c>
      <c r="F441" s="59">
        <f>G441+K441</f>
        <v>66000</v>
      </c>
      <c r="G441" s="59">
        <f>J441</f>
        <v>66000</v>
      </c>
      <c r="H441" s="21"/>
      <c r="I441" s="21"/>
      <c r="J441" s="21">
        <v>66000</v>
      </c>
      <c r="K441" s="21"/>
      <c r="L441" s="21"/>
      <c r="M441" s="67">
        <f t="shared" si="164"/>
        <v>0.84615384615384615</v>
      </c>
    </row>
    <row r="442" spans="1:13" ht="9.75" x14ac:dyDescent="0.2">
      <c r="A442" s="77" t="s">
        <v>0</v>
      </c>
      <c r="B442" s="77" t="s">
        <v>1</v>
      </c>
      <c r="C442" s="77" t="s">
        <v>59</v>
      </c>
      <c r="D442" s="77" t="s">
        <v>2</v>
      </c>
      <c r="E442" s="77" t="s">
        <v>60</v>
      </c>
      <c r="F442" s="77" t="s">
        <v>203</v>
      </c>
      <c r="G442" s="77"/>
      <c r="H442" s="77"/>
      <c r="I442" s="77"/>
      <c r="J442" s="77"/>
      <c r="K442" s="77"/>
      <c r="L442" s="77"/>
      <c r="M442" s="76" t="s">
        <v>110</v>
      </c>
    </row>
    <row r="443" spans="1:13" ht="8.25" x14ac:dyDescent="0.2">
      <c r="A443" s="77"/>
      <c r="B443" s="77"/>
      <c r="C443" s="77"/>
      <c r="D443" s="77"/>
      <c r="E443" s="77"/>
      <c r="F443" s="77" t="s">
        <v>109</v>
      </c>
      <c r="G443" s="76" t="s">
        <v>131</v>
      </c>
      <c r="H443" s="68"/>
      <c r="I443" s="68" t="s">
        <v>130</v>
      </c>
      <c r="J443" s="68"/>
      <c r="K443" s="76" t="s">
        <v>99</v>
      </c>
      <c r="L443" s="71" t="s">
        <v>130</v>
      </c>
      <c r="M443" s="76"/>
    </row>
    <row r="444" spans="1:13" ht="24.75" x14ac:dyDescent="0.2">
      <c r="A444" s="77"/>
      <c r="B444" s="77"/>
      <c r="C444" s="77"/>
      <c r="D444" s="77"/>
      <c r="E444" s="77"/>
      <c r="F444" s="77"/>
      <c r="G444" s="76"/>
      <c r="H444" s="71" t="s">
        <v>128</v>
      </c>
      <c r="I444" s="71" t="s">
        <v>127</v>
      </c>
      <c r="J444" s="71" t="s">
        <v>129</v>
      </c>
      <c r="K444" s="76"/>
      <c r="L444" s="71" t="s">
        <v>164</v>
      </c>
      <c r="M444" s="76"/>
    </row>
    <row r="445" spans="1:13" ht="8.25" x14ac:dyDescent="0.2">
      <c r="A445" s="71" t="s">
        <v>100</v>
      </c>
      <c r="B445" s="71" t="s">
        <v>101</v>
      </c>
      <c r="C445" s="71" t="s">
        <v>102</v>
      </c>
      <c r="D445" s="71" t="s">
        <v>103</v>
      </c>
      <c r="E445" s="71" t="s">
        <v>104</v>
      </c>
      <c r="F445" s="71" t="s">
        <v>105</v>
      </c>
      <c r="G445" s="71" t="s">
        <v>106</v>
      </c>
      <c r="H445" s="71" t="s">
        <v>107</v>
      </c>
      <c r="I445" s="71" t="s">
        <v>108</v>
      </c>
      <c r="J445" s="71" t="s">
        <v>152</v>
      </c>
      <c r="K445" s="71" t="s">
        <v>153</v>
      </c>
      <c r="L445" s="71" t="s">
        <v>154</v>
      </c>
      <c r="M445" s="71" t="s">
        <v>165</v>
      </c>
    </row>
    <row r="446" spans="1:13" s="20" customFormat="1" ht="12" customHeight="1" x14ac:dyDescent="0.2">
      <c r="A446" s="26"/>
      <c r="B446" s="57">
        <v>85595</v>
      </c>
      <c r="C446" s="57"/>
      <c r="D446" s="58" t="s">
        <v>5</v>
      </c>
      <c r="E446" s="59">
        <f>E447</f>
        <v>8247.0400000000009</v>
      </c>
      <c r="F446" s="59">
        <f t="shared" ref="F446:L446" si="165">F447</f>
        <v>8247.0400000000009</v>
      </c>
      <c r="G446" s="59">
        <f t="shared" si="165"/>
        <v>8247.0400000000009</v>
      </c>
      <c r="H446" s="59">
        <f t="shared" si="165"/>
        <v>0</v>
      </c>
      <c r="I446" s="59">
        <f t="shared" si="165"/>
        <v>8247.0400000000009</v>
      </c>
      <c r="J446" s="59">
        <f t="shared" si="165"/>
        <v>0</v>
      </c>
      <c r="K446" s="59">
        <f t="shared" si="165"/>
        <v>0</v>
      </c>
      <c r="L446" s="59">
        <f t="shared" si="165"/>
        <v>0</v>
      </c>
      <c r="M446" s="67">
        <f t="shared" si="164"/>
        <v>1</v>
      </c>
    </row>
    <row r="447" spans="1:13" ht="16.5" x14ac:dyDescent="0.2">
      <c r="A447" s="14"/>
      <c r="B447" s="14"/>
      <c r="C447" s="57">
        <v>3290</v>
      </c>
      <c r="D447" s="58" t="s">
        <v>199</v>
      </c>
      <c r="E447" s="21">
        <v>8247.0400000000009</v>
      </c>
      <c r="F447" s="59">
        <f t="shared" ref="F447" si="166">G447+K447</f>
        <v>8247.0400000000009</v>
      </c>
      <c r="G447" s="21">
        <f t="shared" ref="G447" si="167">I447</f>
        <v>8247.0400000000009</v>
      </c>
      <c r="H447" s="21"/>
      <c r="I447" s="16">
        <v>8247.0400000000009</v>
      </c>
      <c r="J447" s="16"/>
      <c r="K447" s="16">
        <v>0</v>
      </c>
      <c r="L447" s="16"/>
      <c r="M447" s="65">
        <f t="shared" si="164"/>
        <v>1</v>
      </c>
    </row>
    <row r="448" spans="1:13" ht="12" customHeight="1" x14ac:dyDescent="0.2">
      <c r="A448" s="5">
        <v>900</v>
      </c>
      <c r="B448" s="5"/>
      <c r="C448" s="5"/>
      <c r="D448" s="24" t="s">
        <v>46</v>
      </c>
      <c r="E448" s="7">
        <f>E449+E455+E469+E472+E486+E496+E479+E482+E494+E490+E492</f>
        <v>9644310.9100000001</v>
      </c>
      <c r="F448" s="7">
        <f t="shared" ref="F448:L448" si="168">F449+F455+F469+F472+F486+F496+F479+F482+F494+F490+F492</f>
        <v>7640849.7199999988</v>
      </c>
      <c r="G448" s="7">
        <f t="shared" si="168"/>
        <v>2934261.0599999996</v>
      </c>
      <c r="H448" s="7">
        <f t="shared" si="168"/>
        <v>83529.88</v>
      </c>
      <c r="I448" s="7">
        <f t="shared" si="168"/>
        <v>0</v>
      </c>
      <c r="J448" s="7">
        <f t="shared" si="168"/>
        <v>0</v>
      </c>
      <c r="K448" s="7">
        <f t="shared" si="168"/>
        <v>4706588.66</v>
      </c>
      <c r="L448" s="7">
        <f t="shared" si="168"/>
        <v>0</v>
      </c>
      <c r="M448" s="63">
        <f t="shared" si="164"/>
        <v>0.79226497271851215</v>
      </c>
    </row>
    <row r="449" spans="1:13" ht="12" customHeight="1" x14ac:dyDescent="0.2">
      <c r="A449" s="14"/>
      <c r="B449" s="14">
        <v>90001</v>
      </c>
      <c r="C449" s="14"/>
      <c r="D449" s="23" t="s">
        <v>47</v>
      </c>
      <c r="E449" s="16">
        <f>SUM(E450:E454)</f>
        <v>2823840</v>
      </c>
      <c r="F449" s="16">
        <f t="shared" ref="F449:L449" si="169">SUM(F450:F454)</f>
        <v>1128114.6299999999</v>
      </c>
      <c r="G449" s="16">
        <f t="shared" si="169"/>
        <v>876436.37</v>
      </c>
      <c r="H449" s="16">
        <f t="shared" si="169"/>
        <v>0</v>
      </c>
      <c r="I449" s="16">
        <f t="shared" si="169"/>
        <v>0</v>
      </c>
      <c r="J449" s="16">
        <f t="shared" si="169"/>
        <v>0</v>
      </c>
      <c r="K449" s="16">
        <f t="shared" si="169"/>
        <v>251678.26</v>
      </c>
      <c r="L449" s="16">
        <f t="shared" si="169"/>
        <v>0</v>
      </c>
      <c r="M449" s="65">
        <f t="shared" si="164"/>
        <v>0.39949665349311569</v>
      </c>
    </row>
    <row r="450" spans="1:13" ht="12.75" customHeight="1" x14ac:dyDescent="0.2">
      <c r="A450" s="14"/>
      <c r="B450" s="14"/>
      <c r="C450" s="14">
        <v>4260</v>
      </c>
      <c r="D450" s="23" t="s">
        <v>21</v>
      </c>
      <c r="E450" s="16">
        <v>1120602</v>
      </c>
      <c r="F450" s="16">
        <f>G450+K450</f>
        <v>804161.6</v>
      </c>
      <c r="G450" s="16">
        <v>804161.6</v>
      </c>
      <c r="H450" s="16"/>
      <c r="I450" s="16"/>
      <c r="J450" s="16"/>
      <c r="K450" s="16">
        <v>0</v>
      </c>
      <c r="L450" s="16"/>
      <c r="M450" s="65">
        <f t="shared" si="164"/>
        <v>0.71761571012723513</v>
      </c>
    </row>
    <row r="451" spans="1:13" ht="12" customHeight="1" x14ac:dyDescent="0.2">
      <c r="A451" s="14"/>
      <c r="B451" s="14"/>
      <c r="C451" s="57">
        <v>4300</v>
      </c>
      <c r="D451" s="58" t="s">
        <v>9</v>
      </c>
      <c r="E451" s="59">
        <v>72200</v>
      </c>
      <c r="F451" s="16">
        <f>G451+K451</f>
        <v>71335.97</v>
      </c>
      <c r="G451" s="16">
        <v>71335.97</v>
      </c>
      <c r="H451" s="16"/>
      <c r="I451" s="16"/>
      <c r="J451" s="16"/>
      <c r="K451" s="16"/>
      <c r="L451" s="16"/>
      <c r="M451" s="65">
        <f t="shared" ref="M451:M461" si="170">F451/E451</f>
        <v>0.98803282548476457</v>
      </c>
    </row>
    <row r="452" spans="1:13" ht="12" customHeight="1" x14ac:dyDescent="0.2">
      <c r="A452" s="14"/>
      <c r="B452" s="14"/>
      <c r="C452" s="57">
        <v>4430</v>
      </c>
      <c r="D452" s="58" t="s">
        <v>6</v>
      </c>
      <c r="E452" s="59">
        <v>11600</v>
      </c>
      <c r="F452" s="16">
        <f>G452+K452</f>
        <v>938.8</v>
      </c>
      <c r="G452" s="16">
        <v>938.8</v>
      </c>
      <c r="H452" s="16"/>
      <c r="I452" s="16"/>
      <c r="J452" s="16"/>
      <c r="K452" s="16"/>
      <c r="L452" s="16"/>
      <c r="M452" s="65">
        <f t="shared" si="170"/>
        <v>8.0931034482758624E-2</v>
      </c>
    </row>
    <row r="453" spans="1:13" ht="12" customHeight="1" x14ac:dyDescent="0.2">
      <c r="A453" s="14"/>
      <c r="B453" s="14"/>
      <c r="C453" s="57">
        <v>6050</v>
      </c>
      <c r="D453" s="58" t="s">
        <v>64</v>
      </c>
      <c r="E453" s="59">
        <v>1611938</v>
      </c>
      <c r="F453" s="16">
        <f>G453+K453</f>
        <v>251678.26</v>
      </c>
      <c r="G453" s="16"/>
      <c r="H453" s="16"/>
      <c r="I453" s="16"/>
      <c r="J453" s="16"/>
      <c r="K453" s="16">
        <v>251678.26</v>
      </c>
      <c r="L453" s="16"/>
      <c r="M453" s="65">
        <f t="shared" si="170"/>
        <v>0.15613395800582902</v>
      </c>
    </row>
    <row r="454" spans="1:13" ht="27.75" customHeight="1" x14ac:dyDescent="0.2">
      <c r="A454" s="14"/>
      <c r="B454" s="14"/>
      <c r="C454" s="57">
        <v>6230</v>
      </c>
      <c r="D454" s="15" t="s">
        <v>201</v>
      </c>
      <c r="E454" s="59">
        <v>7500</v>
      </c>
      <c r="F454" s="16">
        <f>G454+K454</f>
        <v>0</v>
      </c>
      <c r="G454" s="16"/>
      <c r="H454" s="16"/>
      <c r="I454" s="16"/>
      <c r="J454" s="16"/>
      <c r="K454" s="16"/>
      <c r="L454" s="16"/>
      <c r="M454" s="65">
        <f t="shared" si="170"/>
        <v>0</v>
      </c>
    </row>
    <row r="455" spans="1:13" ht="12" customHeight="1" x14ac:dyDescent="0.2">
      <c r="A455" s="14"/>
      <c r="B455" s="14">
        <v>90002</v>
      </c>
      <c r="C455" s="14"/>
      <c r="D455" s="23" t="s">
        <v>48</v>
      </c>
      <c r="E455" s="16">
        <f>SUM(E456:E468)</f>
        <v>5611700</v>
      </c>
      <c r="F455" s="16">
        <f t="shared" ref="F455:L455" si="171">SUM(F456:F468)</f>
        <v>5581524.2000000002</v>
      </c>
      <c r="G455" s="16">
        <f t="shared" si="171"/>
        <v>1347736.2</v>
      </c>
      <c r="H455" s="16">
        <f t="shared" si="171"/>
        <v>72988.61</v>
      </c>
      <c r="I455" s="16">
        <f t="shared" si="171"/>
        <v>0</v>
      </c>
      <c r="J455" s="16">
        <f t="shared" si="171"/>
        <v>0</v>
      </c>
      <c r="K455" s="16">
        <f t="shared" si="171"/>
        <v>4233788</v>
      </c>
      <c r="L455" s="16">
        <f t="shared" si="171"/>
        <v>0</v>
      </c>
      <c r="M455" s="65">
        <f t="shared" si="170"/>
        <v>0.99462269900386691</v>
      </c>
    </row>
    <row r="456" spans="1:13" s="20" customFormat="1" ht="12" customHeight="1" x14ac:dyDescent="0.2">
      <c r="A456" s="26"/>
      <c r="B456" s="26"/>
      <c r="C456" s="57">
        <v>4010</v>
      </c>
      <c r="D456" s="58" t="s">
        <v>141</v>
      </c>
      <c r="E456" s="59">
        <v>44497</v>
      </c>
      <c r="F456" s="21">
        <f t="shared" ref="F456:F468" si="172">G456+K456</f>
        <v>43485.13</v>
      </c>
      <c r="G456" s="21">
        <f>H456+I456+J456</f>
        <v>43485.13</v>
      </c>
      <c r="H456" s="21">
        <v>43485.13</v>
      </c>
      <c r="I456" s="21"/>
      <c r="J456" s="21"/>
      <c r="K456" s="21"/>
      <c r="L456" s="21"/>
      <c r="M456" s="67">
        <f t="shared" si="170"/>
        <v>0.97725981526844496</v>
      </c>
    </row>
    <row r="457" spans="1:13" s="20" customFormat="1" ht="12" customHeight="1" x14ac:dyDescent="0.2">
      <c r="A457" s="26"/>
      <c r="B457" s="26"/>
      <c r="C457" s="57">
        <v>4040</v>
      </c>
      <c r="D457" s="58" t="s">
        <v>142</v>
      </c>
      <c r="E457" s="59">
        <v>17503</v>
      </c>
      <c r="F457" s="21">
        <f t="shared" si="172"/>
        <v>17502.87</v>
      </c>
      <c r="G457" s="21">
        <f>H457+I457+J457</f>
        <v>17502.87</v>
      </c>
      <c r="H457" s="21">
        <v>17502.87</v>
      </c>
      <c r="I457" s="21"/>
      <c r="J457" s="21"/>
      <c r="K457" s="21"/>
      <c r="L457" s="21"/>
      <c r="M457" s="67">
        <f t="shared" si="170"/>
        <v>0.99999257270182251</v>
      </c>
    </row>
    <row r="458" spans="1:13" s="20" customFormat="1" ht="12" customHeight="1" x14ac:dyDescent="0.2">
      <c r="A458" s="26"/>
      <c r="B458" s="26"/>
      <c r="C458" s="57">
        <v>4110</v>
      </c>
      <c r="D458" s="58" t="s">
        <v>14</v>
      </c>
      <c r="E458" s="59">
        <v>11000</v>
      </c>
      <c r="F458" s="21">
        <f t="shared" si="172"/>
        <v>9890.5499999999993</v>
      </c>
      <c r="G458" s="21">
        <f>H458+I458+J458</f>
        <v>9890.5499999999993</v>
      </c>
      <c r="H458" s="21">
        <v>9890.5499999999993</v>
      </c>
      <c r="I458" s="21"/>
      <c r="J458" s="21"/>
      <c r="K458" s="21"/>
      <c r="L458" s="21"/>
      <c r="M458" s="67">
        <f t="shared" si="170"/>
        <v>0.89914090909090905</v>
      </c>
    </row>
    <row r="459" spans="1:13" s="20" customFormat="1" ht="12" customHeight="1" x14ac:dyDescent="0.2">
      <c r="A459" s="26"/>
      <c r="B459" s="26"/>
      <c r="C459" s="57">
        <v>4120</v>
      </c>
      <c r="D459" s="58" t="s">
        <v>15</v>
      </c>
      <c r="E459" s="59">
        <v>2000</v>
      </c>
      <c r="F459" s="21">
        <f t="shared" si="172"/>
        <v>1332.95</v>
      </c>
      <c r="G459" s="21">
        <f>H459+I459+J459</f>
        <v>1332.95</v>
      </c>
      <c r="H459" s="21">
        <v>1332.95</v>
      </c>
      <c r="I459" s="21"/>
      <c r="J459" s="21"/>
      <c r="K459" s="21"/>
      <c r="L459" s="21"/>
      <c r="M459" s="67">
        <f t="shared" si="170"/>
        <v>0.66647500000000004</v>
      </c>
    </row>
    <row r="460" spans="1:13" s="20" customFormat="1" ht="12" customHeight="1" x14ac:dyDescent="0.2">
      <c r="A460" s="26"/>
      <c r="B460" s="26"/>
      <c r="C460" s="57">
        <v>4210</v>
      </c>
      <c r="D460" s="58" t="s">
        <v>16</v>
      </c>
      <c r="E460" s="59">
        <v>35500</v>
      </c>
      <c r="F460" s="21">
        <f t="shared" si="172"/>
        <v>27245.71</v>
      </c>
      <c r="G460" s="21">
        <v>27245.71</v>
      </c>
      <c r="H460" s="21"/>
      <c r="I460" s="21"/>
      <c r="J460" s="21"/>
      <c r="K460" s="21"/>
      <c r="L460" s="21"/>
      <c r="M460" s="67">
        <f t="shared" si="170"/>
        <v>0.76748478873239434</v>
      </c>
    </row>
    <row r="461" spans="1:13" s="20" customFormat="1" ht="12" customHeight="1" x14ac:dyDescent="0.2">
      <c r="A461" s="26"/>
      <c r="B461" s="26"/>
      <c r="C461" s="57">
        <v>4300</v>
      </c>
      <c r="D461" s="58" t="s">
        <v>9</v>
      </c>
      <c r="E461" s="59">
        <v>1252057</v>
      </c>
      <c r="F461" s="21">
        <f t="shared" si="172"/>
        <v>1237140.68</v>
      </c>
      <c r="G461" s="21">
        <v>1237140.68</v>
      </c>
      <c r="H461" s="21"/>
      <c r="I461" s="21"/>
      <c r="J461" s="21"/>
      <c r="K461" s="21"/>
      <c r="L461" s="21"/>
      <c r="M461" s="67">
        <f t="shared" si="170"/>
        <v>0.9880865487753353</v>
      </c>
    </row>
    <row r="462" spans="1:13" ht="12" customHeight="1" x14ac:dyDescent="0.2">
      <c r="A462" s="14"/>
      <c r="B462" s="14"/>
      <c r="C462" s="57">
        <v>4430</v>
      </c>
      <c r="D462" s="58" t="s">
        <v>6</v>
      </c>
      <c r="E462" s="59">
        <v>1200</v>
      </c>
      <c r="F462" s="16">
        <f>G462+K462</f>
        <v>1200</v>
      </c>
      <c r="G462" s="16">
        <v>1200</v>
      </c>
      <c r="H462" s="16"/>
      <c r="I462" s="16"/>
      <c r="J462" s="16"/>
      <c r="K462" s="16"/>
      <c r="L462" s="16"/>
      <c r="M462" s="65">
        <f t="shared" ref="M462" si="173">F462/E462</f>
        <v>1</v>
      </c>
    </row>
    <row r="463" spans="1:13" s="20" customFormat="1" ht="12" customHeight="1" x14ac:dyDescent="0.2">
      <c r="A463" s="26"/>
      <c r="B463" s="26"/>
      <c r="C463" s="57">
        <v>4440</v>
      </c>
      <c r="D463" s="58" t="s">
        <v>22</v>
      </c>
      <c r="E463" s="59">
        <v>7155</v>
      </c>
      <c r="F463" s="21">
        <f t="shared" si="172"/>
        <v>7154.62</v>
      </c>
      <c r="G463" s="21">
        <v>7154.62</v>
      </c>
      <c r="H463" s="21"/>
      <c r="I463" s="21"/>
      <c r="J463" s="21"/>
      <c r="K463" s="21"/>
      <c r="L463" s="21"/>
      <c r="M463" s="67">
        <f t="shared" ref="M463:M503" si="174">F463/E463</f>
        <v>0.99994689028651296</v>
      </c>
    </row>
    <row r="464" spans="1:13" s="20" customFormat="1" ht="12" customHeight="1" x14ac:dyDescent="0.2">
      <c r="A464" s="26"/>
      <c r="B464" s="26"/>
      <c r="C464" s="57">
        <v>4610</v>
      </c>
      <c r="D464" s="58" t="s">
        <v>146</v>
      </c>
      <c r="E464" s="59">
        <v>634</v>
      </c>
      <c r="F464" s="21">
        <f t="shared" si="172"/>
        <v>633.38</v>
      </c>
      <c r="G464" s="21">
        <v>633.38</v>
      </c>
      <c r="H464" s="21"/>
      <c r="I464" s="21"/>
      <c r="J464" s="21"/>
      <c r="K464" s="21"/>
      <c r="L464" s="21"/>
      <c r="M464" s="67">
        <f t="shared" si="174"/>
        <v>0.99902208201892739</v>
      </c>
    </row>
    <row r="465" spans="1:13" s="20" customFormat="1" ht="16.5" x14ac:dyDescent="0.2">
      <c r="A465" s="26"/>
      <c r="B465" s="26"/>
      <c r="C465" s="57">
        <v>4700</v>
      </c>
      <c r="D465" s="58" t="s">
        <v>135</v>
      </c>
      <c r="E465" s="59">
        <v>1374</v>
      </c>
      <c r="F465" s="21">
        <f t="shared" si="172"/>
        <v>1373.2</v>
      </c>
      <c r="G465" s="21">
        <v>1373.2</v>
      </c>
      <c r="H465" s="21"/>
      <c r="I465" s="21"/>
      <c r="J465" s="21"/>
      <c r="K465" s="21"/>
      <c r="L465" s="21"/>
      <c r="M465" s="67">
        <f t="shared" si="174"/>
        <v>0.99941775836972346</v>
      </c>
    </row>
    <row r="466" spans="1:13" ht="12" customHeight="1" x14ac:dyDescent="0.2">
      <c r="A466" s="60"/>
      <c r="B466" s="57"/>
      <c r="C466" s="57">
        <v>4710</v>
      </c>
      <c r="D466" s="15" t="s">
        <v>174</v>
      </c>
      <c r="E466" s="59">
        <v>780</v>
      </c>
      <c r="F466" s="59">
        <f t="shared" si="172"/>
        <v>777.11</v>
      </c>
      <c r="G466" s="59">
        <f>H466</f>
        <v>777.11</v>
      </c>
      <c r="H466" s="16">
        <v>777.11</v>
      </c>
      <c r="I466" s="16"/>
      <c r="J466" s="16"/>
      <c r="K466" s="16"/>
      <c r="L466" s="16"/>
      <c r="M466" s="67">
        <f t="shared" si="174"/>
        <v>0.99629487179487186</v>
      </c>
    </row>
    <row r="467" spans="1:13" ht="12" customHeight="1" x14ac:dyDescent="0.2">
      <c r="A467" s="14"/>
      <c r="B467" s="14"/>
      <c r="C467" s="57">
        <v>6050</v>
      </c>
      <c r="D467" s="58" t="s">
        <v>64</v>
      </c>
      <c r="E467" s="59">
        <v>628000</v>
      </c>
      <c r="F467" s="16">
        <f t="shared" ref="F467" si="175">G467+K467</f>
        <v>623788</v>
      </c>
      <c r="G467" s="16"/>
      <c r="H467" s="16"/>
      <c r="I467" s="16"/>
      <c r="J467" s="16"/>
      <c r="K467" s="16">
        <v>623788</v>
      </c>
      <c r="L467" s="16"/>
      <c r="M467" s="65">
        <f t="shared" ref="M467" si="176">F467/E467</f>
        <v>0.99329299363057322</v>
      </c>
    </row>
    <row r="468" spans="1:13" ht="24.75" x14ac:dyDescent="0.2">
      <c r="A468" s="14"/>
      <c r="B468" s="14"/>
      <c r="C468" s="57">
        <v>6370</v>
      </c>
      <c r="D468" s="58" t="s">
        <v>215</v>
      </c>
      <c r="E468" s="59">
        <v>3610000</v>
      </c>
      <c r="F468" s="16">
        <f t="shared" si="172"/>
        <v>3610000</v>
      </c>
      <c r="G468" s="16"/>
      <c r="H468" s="16"/>
      <c r="I468" s="16"/>
      <c r="J468" s="16"/>
      <c r="K468" s="16">
        <v>3610000</v>
      </c>
      <c r="L468" s="16"/>
      <c r="M468" s="65">
        <f t="shared" si="174"/>
        <v>1</v>
      </c>
    </row>
    <row r="469" spans="1:13" ht="12" customHeight="1" x14ac:dyDescent="0.2">
      <c r="A469" s="14"/>
      <c r="B469" s="14">
        <v>90003</v>
      </c>
      <c r="C469" s="14"/>
      <c r="D469" s="23" t="s">
        <v>49</v>
      </c>
      <c r="E469" s="16">
        <f>SUM(E470:E471)</f>
        <v>45000</v>
      </c>
      <c r="F469" s="16">
        <f t="shared" ref="F469:L469" si="177">SUM(F470:F471)</f>
        <v>35978.879999999997</v>
      </c>
      <c r="G469" s="16">
        <f t="shared" si="177"/>
        <v>35978.879999999997</v>
      </c>
      <c r="H469" s="16">
        <f t="shared" si="177"/>
        <v>0</v>
      </c>
      <c r="I469" s="16">
        <f t="shared" si="177"/>
        <v>0</v>
      </c>
      <c r="J469" s="16">
        <f t="shared" si="177"/>
        <v>0</v>
      </c>
      <c r="K469" s="16">
        <f t="shared" si="177"/>
        <v>0</v>
      </c>
      <c r="L469" s="16">
        <f t="shared" si="177"/>
        <v>0</v>
      </c>
      <c r="M469" s="65">
        <f t="shared" si="174"/>
        <v>0.79953066666666661</v>
      </c>
    </row>
    <row r="470" spans="1:13" ht="12" customHeight="1" x14ac:dyDescent="0.2">
      <c r="A470" s="14"/>
      <c r="B470" s="14"/>
      <c r="C470" s="14">
        <v>4210</v>
      </c>
      <c r="D470" s="23" t="s">
        <v>16</v>
      </c>
      <c r="E470" s="16">
        <v>9000</v>
      </c>
      <c r="F470" s="16">
        <f t="shared" ref="F470" si="178">G470+K470</f>
        <v>8978.8799999999992</v>
      </c>
      <c r="G470" s="16">
        <v>8978.8799999999992</v>
      </c>
      <c r="H470" s="16"/>
      <c r="I470" s="16"/>
      <c r="J470" s="16"/>
      <c r="K470" s="16">
        <v>0</v>
      </c>
      <c r="L470" s="16"/>
      <c r="M470" s="65">
        <f t="shared" ref="M470" si="179">F470/E470</f>
        <v>0.99765333333333328</v>
      </c>
    </row>
    <row r="471" spans="1:13" ht="12" customHeight="1" x14ac:dyDescent="0.2">
      <c r="A471" s="14"/>
      <c r="B471" s="14"/>
      <c r="C471" s="14">
        <v>4300</v>
      </c>
      <c r="D471" s="23" t="s">
        <v>9</v>
      </c>
      <c r="E471" s="16">
        <v>36000</v>
      </c>
      <c r="F471" s="16">
        <f>G471+K471</f>
        <v>27000</v>
      </c>
      <c r="G471" s="16">
        <v>27000</v>
      </c>
      <c r="H471" s="16"/>
      <c r="I471" s="16"/>
      <c r="J471" s="16"/>
      <c r="K471" s="16">
        <v>0</v>
      </c>
      <c r="L471" s="16"/>
      <c r="M471" s="65">
        <f t="shared" si="174"/>
        <v>0.75</v>
      </c>
    </row>
    <row r="472" spans="1:13" ht="12" customHeight="1" x14ac:dyDescent="0.2">
      <c r="A472" s="14"/>
      <c r="B472" s="14">
        <v>90004</v>
      </c>
      <c r="C472" s="14"/>
      <c r="D472" s="23" t="s">
        <v>114</v>
      </c>
      <c r="E472" s="16">
        <f>SUM(E473:E478)</f>
        <v>38801</v>
      </c>
      <c r="F472" s="16">
        <f t="shared" ref="F472:L472" si="180">SUM(F473:F478)</f>
        <v>33088.800000000003</v>
      </c>
      <c r="G472" s="16">
        <f t="shared" si="180"/>
        <v>33088.800000000003</v>
      </c>
      <c r="H472" s="16">
        <f t="shared" si="180"/>
        <v>7587.4699999999993</v>
      </c>
      <c r="I472" s="16">
        <f t="shared" si="180"/>
        <v>0</v>
      </c>
      <c r="J472" s="16">
        <f t="shared" si="180"/>
        <v>0</v>
      </c>
      <c r="K472" s="16">
        <f t="shared" si="180"/>
        <v>0</v>
      </c>
      <c r="L472" s="16">
        <f t="shared" si="180"/>
        <v>0</v>
      </c>
      <c r="M472" s="65">
        <f t="shared" si="174"/>
        <v>0.85278214479008285</v>
      </c>
    </row>
    <row r="473" spans="1:13" s="20" customFormat="1" ht="12" customHeight="1" x14ac:dyDescent="0.2">
      <c r="A473" s="26"/>
      <c r="B473" s="26"/>
      <c r="C473" s="57">
        <v>4110</v>
      </c>
      <c r="D473" s="58" t="s">
        <v>14</v>
      </c>
      <c r="E473" s="59">
        <v>1242</v>
      </c>
      <c r="F473" s="21">
        <f t="shared" ref="F473:F478" si="181">G473+K473</f>
        <v>316.60000000000002</v>
      </c>
      <c r="G473" s="21">
        <f>H473+I473+J473</f>
        <v>316.60000000000002</v>
      </c>
      <c r="H473" s="21">
        <v>316.60000000000002</v>
      </c>
      <c r="I473" s="21"/>
      <c r="J473" s="21"/>
      <c r="K473" s="21"/>
      <c r="L473" s="21"/>
      <c r="M473" s="67">
        <f t="shared" si="174"/>
        <v>0.25491143317230275</v>
      </c>
    </row>
    <row r="474" spans="1:13" s="20" customFormat="1" ht="12" customHeight="1" x14ac:dyDescent="0.2">
      <c r="A474" s="26"/>
      <c r="B474" s="26"/>
      <c r="C474" s="57">
        <v>4120</v>
      </c>
      <c r="D474" s="58" t="s">
        <v>15</v>
      </c>
      <c r="E474" s="59">
        <v>28</v>
      </c>
      <c r="F474" s="21">
        <f t="shared" si="181"/>
        <v>27.18</v>
      </c>
      <c r="G474" s="21">
        <f>H474+I474+J474</f>
        <v>27.18</v>
      </c>
      <c r="H474" s="21">
        <v>27.18</v>
      </c>
      <c r="I474" s="21"/>
      <c r="J474" s="21"/>
      <c r="K474" s="21"/>
      <c r="L474" s="21"/>
      <c r="M474" s="67">
        <f t="shared" si="174"/>
        <v>0.97071428571428575</v>
      </c>
    </row>
    <row r="475" spans="1:13" ht="12" customHeight="1" x14ac:dyDescent="0.2">
      <c r="A475" s="60"/>
      <c r="B475" s="57"/>
      <c r="C475" s="57">
        <v>4170</v>
      </c>
      <c r="D475" s="58" t="s">
        <v>72</v>
      </c>
      <c r="E475" s="59">
        <v>8728</v>
      </c>
      <c r="F475" s="59">
        <f t="shared" si="181"/>
        <v>7243.69</v>
      </c>
      <c r="G475" s="59">
        <f>H475+I475+J475</f>
        <v>7243.69</v>
      </c>
      <c r="H475" s="16">
        <v>7243.69</v>
      </c>
      <c r="I475" s="16"/>
      <c r="J475" s="16"/>
      <c r="K475" s="16"/>
      <c r="L475" s="16"/>
      <c r="M475" s="67">
        <f t="shared" si="174"/>
        <v>0.82993698441796515</v>
      </c>
    </row>
    <row r="476" spans="1:13" ht="12" customHeight="1" x14ac:dyDescent="0.2">
      <c r="A476" s="14"/>
      <c r="B476" s="14"/>
      <c r="C476" s="14">
        <v>4210</v>
      </c>
      <c r="D476" s="23" t="s">
        <v>16</v>
      </c>
      <c r="E476" s="16">
        <v>15453</v>
      </c>
      <c r="F476" s="16">
        <f t="shared" si="181"/>
        <v>15250.53</v>
      </c>
      <c r="G476" s="16">
        <v>15250.53</v>
      </c>
      <c r="H476" s="16"/>
      <c r="I476" s="16"/>
      <c r="J476" s="16"/>
      <c r="K476" s="16">
        <v>0</v>
      </c>
      <c r="L476" s="16"/>
      <c r="M476" s="65">
        <f t="shared" si="174"/>
        <v>0.98689768976897696</v>
      </c>
    </row>
    <row r="477" spans="1:13" ht="12" customHeight="1" x14ac:dyDescent="0.2">
      <c r="A477" s="14"/>
      <c r="B477" s="14"/>
      <c r="C477" s="14">
        <v>4270</v>
      </c>
      <c r="D477" s="23" t="s">
        <v>8</v>
      </c>
      <c r="E477" s="16">
        <v>250</v>
      </c>
      <c r="F477" s="16">
        <f t="shared" si="181"/>
        <v>250</v>
      </c>
      <c r="G477" s="16">
        <v>250</v>
      </c>
      <c r="H477" s="16"/>
      <c r="I477" s="16"/>
      <c r="J477" s="16"/>
      <c r="K477" s="16">
        <v>0</v>
      </c>
      <c r="L477" s="16"/>
      <c r="M477" s="65">
        <f t="shared" si="174"/>
        <v>1</v>
      </c>
    </row>
    <row r="478" spans="1:13" ht="12" customHeight="1" x14ac:dyDescent="0.2">
      <c r="A478" s="14"/>
      <c r="B478" s="14"/>
      <c r="C478" s="14">
        <v>4300</v>
      </c>
      <c r="D478" s="23" t="s">
        <v>9</v>
      </c>
      <c r="E478" s="16">
        <v>13100</v>
      </c>
      <c r="F478" s="16">
        <f t="shared" si="181"/>
        <v>10000.799999999999</v>
      </c>
      <c r="G478" s="16">
        <v>10000.799999999999</v>
      </c>
      <c r="H478" s="16"/>
      <c r="I478" s="16"/>
      <c r="J478" s="16"/>
      <c r="K478" s="16">
        <v>0</v>
      </c>
      <c r="L478" s="16"/>
      <c r="M478" s="65">
        <f t="shared" si="174"/>
        <v>0.76341984732824419</v>
      </c>
    </row>
    <row r="479" spans="1:13" ht="12" customHeight="1" x14ac:dyDescent="0.2">
      <c r="A479" s="14"/>
      <c r="B479" s="14">
        <v>90005</v>
      </c>
      <c r="C479" s="14"/>
      <c r="D479" s="23" t="s">
        <v>122</v>
      </c>
      <c r="E479" s="16">
        <f>E480+E481</f>
        <v>30947</v>
      </c>
      <c r="F479" s="16">
        <f t="shared" ref="F479:L479" si="182">F480+F481</f>
        <v>30946.799999999999</v>
      </c>
      <c r="G479" s="16">
        <f t="shared" si="182"/>
        <v>2656.8</v>
      </c>
      <c r="H479" s="16">
        <f t="shared" si="182"/>
        <v>0</v>
      </c>
      <c r="I479" s="16">
        <f t="shared" si="182"/>
        <v>0</v>
      </c>
      <c r="J479" s="16">
        <f t="shared" si="182"/>
        <v>0</v>
      </c>
      <c r="K479" s="16">
        <f t="shared" si="182"/>
        <v>28290</v>
      </c>
      <c r="L479" s="16">
        <f t="shared" si="182"/>
        <v>0</v>
      </c>
      <c r="M479" s="65">
        <f t="shared" si="174"/>
        <v>0.99999353733802954</v>
      </c>
    </row>
    <row r="480" spans="1:13" ht="12" customHeight="1" x14ac:dyDescent="0.2">
      <c r="A480" s="14"/>
      <c r="B480" s="14"/>
      <c r="C480" s="14">
        <v>4300</v>
      </c>
      <c r="D480" s="23" t="s">
        <v>9</v>
      </c>
      <c r="E480" s="16">
        <v>2657</v>
      </c>
      <c r="F480" s="16">
        <f>G480+K480</f>
        <v>2656.8</v>
      </c>
      <c r="G480" s="16">
        <v>2656.8</v>
      </c>
      <c r="H480" s="16"/>
      <c r="I480" s="16"/>
      <c r="J480" s="16"/>
      <c r="K480" s="16">
        <v>0</v>
      </c>
      <c r="L480" s="16"/>
      <c r="M480" s="65">
        <f>F480/E480</f>
        <v>0.99992472713586755</v>
      </c>
    </row>
    <row r="481" spans="1:13" ht="12" customHeight="1" x14ac:dyDescent="0.2">
      <c r="A481" s="14"/>
      <c r="B481" s="14"/>
      <c r="C481" s="14">
        <v>6060</v>
      </c>
      <c r="D481" s="15" t="s">
        <v>175</v>
      </c>
      <c r="E481" s="16">
        <v>28290</v>
      </c>
      <c r="F481" s="16">
        <f>G481+K481</f>
        <v>28290</v>
      </c>
      <c r="G481" s="16">
        <v>0</v>
      </c>
      <c r="H481" s="16"/>
      <c r="I481" s="16"/>
      <c r="J481" s="16"/>
      <c r="K481" s="16">
        <v>28290</v>
      </c>
      <c r="L481" s="16"/>
      <c r="M481" s="65">
        <f t="shared" ref="M481:M484" si="183">F481/E481</f>
        <v>1</v>
      </c>
    </row>
    <row r="482" spans="1:13" ht="12" customHeight="1" x14ac:dyDescent="0.2">
      <c r="A482" s="14"/>
      <c r="B482" s="14">
        <v>90013</v>
      </c>
      <c r="C482" s="14"/>
      <c r="D482" s="23" t="s">
        <v>151</v>
      </c>
      <c r="E482" s="16">
        <f>E485+E484+E483</f>
        <v>26450</v>
      </c>
      <c r="F482" s="16">
        <f t="shared" ref="F482:L482" si="184">F485+F484+F483</f>
        <v>25919.52</v>
      </c>
      <c r="G482" s="16">
        <f t="shared" si="184"/>
        <v>25919.52</v>
      </c>
      <c r="H482" s="16">
        <f t="shared" si="184"/>
        <v>0</v>
      </c>
      <c r="I482" s="16">
        <f t="shared" si="184"/>
        <v>0</v>
      </c>
      <c r="J482" s="16">
        <f t="shared" si="184"/>
        <v>0</v>
      </c>
      <c r="K482" s="16">
        <f t="shared" si="184"/>
        <v>0</v>
      </c>
      <c r="L482" s="16">
        <f t="shared" si="184"/>
        <v>0</v>
      </c>
      <c r="M482" s="65">
        <f t="shared" si="183"/>
        <v>0.97994404536862001</v>
      </c>
    </row>
    <row r="483" spans="1:13" ht="12" customHeight="1" x14ac:dyDescent="0.2">
      <c r="A483" s="14"/>
      <c r="B483" s="14"/>
      <c r="C483" s="14">
        <v>4210</v>
      </c>
      <c r="D483" s="23" t="s">
        <v>16</v>
      </c>
      <c r="E483" s="16">
        <v>84</v>
      </c>
      <c r="F483" s="16">
        <f t="shared" ref="F483:F484" si="185">G483+K483</f>
        <v>83.38</v>
      </c>
      <c r="G483" s="16">
        <v>83.38</v>
      </c>
      <c r="H483" s="16"/>
      <c r="I483" s="16"/>
      <c r="J483" s="16"/>
      <c r="K483" s="16">
        <v>0</v>
      </c>
      <c r="L483" s="16"/>
      <c r="M483" s="65">
        <f t="shared" si="183"/>
        <v>0.99261904761904751</v>
      </c>
    </row>
    <row r="484" spans="1:13" ht="12" customHeight="1" x14ac:dyDescent="0.2">
      <c r="A484" s="14"/>
      <c r="B484" s="14"/>
      <c r="C484" s="14">
        <v>4220</v>
      </c>
      <c r="D484" s="23" t="s">
        <v>40</v>
      </c>
      <c r="E484" s="16">
        <v>1500</v>
      </c>
      <c r="F484" s="16">
        <f t="shared" si="185"/>
        <v>1499.75</v>
      </c>
      <c r="G484" s="16">
        <v>1499.75</v>
      </c>
      <c r="H484" s="16"/>
      <c r="I484" s="16"/>
      <c r="J484" s="16"/>
      <c r="K484" s="16">
        <v>0</v>
      </c>
      <c r="L484" s="16"/>
      <c r="M484" s="65">
        <f t="shared" si="183"/>
        <v>0.99983333333333335</v>
      </c>
    </row>
    <row r="485" spans="1:13" ht="12" customHeight="1" x14ac:dyDescent="0.2">
      <c r="A485" s="14"/>
      <c r="B485" s="14"/>
      <c r="C485" s="14">
        <v>4300</v>
      </c>
      <c r="D485" s="23" t="s">
        <v>9</v>
      </c>
      <c r="E485" s="16">
        <v>24866</v>
      </c>
      <c r="F485" s="16">
        <f>G485+K485</f>
        <v>24336.39</v>
      </c>
      <c r="G485" s="16">
        <v>24336.39</v>
      </c>
      <c r="H485" s="16"/>
      <c r="I485" s="16"/>
      <c r="J485" s="16"/>
      <c r="K485" s="16">
        <v>0</v>
      </c>
      <c r="L485" s="16"/>
      <c r="M485" s="65">
        <f t="shared" si="174"/>
        <v>0.9787014397168825</v>
      </c>
    </row>
    <row r="486" spans="1:13" ht="12" customHeight="1" x14ac:dyDescent="0.2">
      <c r="A486" s="14"/>
      <c r="B486" s="14">
        <v>90015</v>
      </c>
      <c r="C486" s="14"/>
      <c r="D486" s="23" t="s">
        <v>50</v>
      </c>
      <c r="E486" s="16">
        <f>SUM(E487:E489)</f>
        <v>755256</v>
      </c>
      <c r="F486" s="16">
        <f t="shared" ref="F486:L486" si="186">SUM(F487:F489)</f>
        <v>533104.55000000005</v>
      </c>
      <c r="G486" s="16">
        <f t="shared" si="186"/>
        <v>444606.05000000005</v>
      </c>
      <c r="H486" s="16">
        <f t="shared" si="186"/>
        <v>0</v>
      </c>
      <c r="I486" s="16">
        <f t="shared" si="186"/>
        <v>0</v>
      </c>
      <c r="J486" s="16">
        <f t="shared" si="186"/>
        <v>0</v>
      </c>
      <c r="K486" s="16">
        <f t="shared" si="186"/>
        <v>88498.5</v>
      </c>
      <c r="L486" s="16">
        <f t="shared" si="186"/>
        <v>0</v>
      </c>
      <c r="M486" s="65">
        <f t="shared" si="174"/>
        <v>0.70585940396368918</v>
      </c>
    </row>
    <row r="487" spans="1:13" ht="12.75" customHeight="1" x14ac:dyDescent="0.2">
      <c r="A487" s="14"/>
      <c r="B487" s="14"/>
      <c r="C487" s="14">
        <v>4260</v>
      </c>
      <c r="D487" s="23" t="s">
        <v>21</v>
      </c>
      <c r="E487" s="16">
        <v>652020</v>
      </c>
      <c r="F487" s="16">
        <f>G487+K487</f>
        <v>433297.02</v>
      </c>
      <c r="G487" s="16">
        <v>433297.02</v>
      </c>
      <c r="H487" s="16"/>
      <c r="I487" s="16"/>
      <c r="J487" s="16"/>
      <c r="K487" s="16">
        <v>0</v>
      </c>
      <c r="L487" s="16"/>
      <c r="M487" s="65">
        <f t="shared" si="174"/>
        <v>0.66454559676083558</v>
      </c>
    </row>
    <row r="488" spans="1:13" ht="12" customHeight="1" x14ac:dyDescent="0.2">
      <c r="A488" s="14"/>
      <c r="B488" s="14"/>
      <c r="C488" s="14">
        <v>4300</v>
      </c>
      <c r="D488" s="23" t="s">
        <v>9</v>
      </c>
      <c r="E488" s="16">
        <v>11380</v>
      </c>
      <c r="F488" s="16">
        <f>G488+K488</f>
        <v>11309.03</v>
      </c>
      <c r="G488" s="16">
        <v>11309.03</v>
      </c>
      <c r="H488" s="16"/>
      <c r="I488" s="16"/>
      <c r="J488" s="16"/>
      <c r="K488" s="16">
        <v>0</v>
      </c>
      <c r="L488" s="16"/>
      <c r="M488" s="65">
        <f t="shared" ref="M488" si="187">F488/E488</f>
        <v>0.99376362038664334</v>
      </c>
    </row>
    <row r="489" spans="1:13" ht="12" customHeight="1" x14ac:dyDescent="0.2">
      <c r="A489" s="14"/>
      <c r="B489" s="14"/>
      <c r="C489" s="14">
        <v>6050</v>
      </c>
      <c r="D489" s="15" t="s">
        <v>64</v>
      </c>
      <c r="E489" s="16">
        <v>91856</v>
      </c>
      <c r="F489" s="16">
        <f>G489+K489</f>
        <v>88498.5</v>
      </c>
      <c r="G489" s="16">
        <v>0</v>
      </c>
      <c r="H489" s="16"/>
      <c r="I489" s="16"/>
      <c r="J489" s="16"/>
      <c r="K489" s="16">
        <v>88498.5</v>
      </c>
      <c r="L489" s="16"/>
      <c r="M489" s="65">
        <f t="shared" si="174"/>
        <v>0.96344822330604429</v>
      </c>
    </row>
    <row r="490" spans="1:13" ht="12" customHeight="1" x14ac:dyDescent="0.2">
      <c r="A490" s="14"/>
      <c r="B490" s="14">
        <v>90017</v>
      </c>
      <c r="C490" s="14"/>
      <c r="D490" s="23" t="s">
        <v>205</v>
      </c>
      <c r="E490" s="16">
        <f>E491</f>
        <v>80000</v>
      </c>
      <c r="F490" s="16">
        <f>F491</f>
        <v>49200</v>
      </c>
      <c r="G490" s="16">
        <f>G491</f>
        <v>49200</v>
      </c>
      <c r="H490" s="16"/>
      <c r="I490" s="16"/>
      <c r="J490" s="16"/>
      <c r="K490" s="16">
        <f>K491</f>
        <v>0</v>
      </c>
      <c r="L490" s="16"/>
      <c r="M490" s="65">
        <f>F490/E490</f>
        <v>0.61499999999999999</v>
      </c>
    </row>
    <row r="491" spans="1:13" ht="12" customHeight="1" x14ac:dyDescent="0.2">
      <c r="A491" s="14"/>
      <c r="B491" s="14"/>
      <c r="C491" s="14">
        <v>4300</v>
      </c>
      <c r="D491" s="23" t="s">
        <v>9</v>
      </c>
      <c r="E491" s="16">
        <v>80000</v>
      </c>
      <c r="F491" s="16">
        <f>G491+K491</f>
        <v>49200</v>
      </c>
      <c r="G491" s="16">
        <v>49200</v>
      </c>
      <c r="H491" s="16"/>
      <c r="I491" s="16"/>
      <c r="J491" s="16"/>
      <c r="K491" s="16">
        <v>0</v>
      </c>
      <c r="L491" s="16"/>
      <c r="M491" s="65">
        <f>F491/E491</f>
        <v>0.61499999999999999</v>
      </c>
    </row>
    <row r="492" spans="1:13" ht="16.5" x14ac:dyDescent="0.2">
      <c r="A492" s="14"/>
      <c r="B492" s="14">
        <v>90019</v>
      </c>
      <c r="C492" s="14"/>
      <c r="D492" s="23" t="s">
        <v>206</v>
      </c>
      <c r="E492" s="16">
        <f>E493</f>
        <v>2370</v>
      </c>
      <c r="F492" s="16">
        <f>F493</f>
        <v>2367.31</v>
      </c>
      <c r="G492" s="16">
        <f>G493</f>
        <v>2367.31</v>
      </c>
      <c r="H492" s="16"/>
      <c r="I492" s="16"/>
      <c r="J492" s="16"/>
      <c r="K492" s="16">
        <f>K493</f>
        <v>0</v>
      </c>
      <c r="L492" s="16"/>
      <c r="M492" s="65">
        <f>F492/E492</f>
        <v>0.99886497890295356</v>
      </c>
    </row>
    <row r="493" spans="1:13" ht="12" customHeight="1" x14ac:dyDescent="0.2">
      <c r="A493" s="14"/>
      <c r="B493" s="14"/>
      <c r="C493" s="57">
        <v>4430</v>
      </c>
      <c r="D493" s="58" t="s">
        <v>6</v>
      </c>
      <c r="E493" s="59">
        <v>2370</v>
      </c>
      <c r="F493" s="16">
        <f>G493+K493</f>
        <v>2367.31</v>
      </c>
      <c r="G493" s="16">
        <v>2367.31</v>
      </c>
      <c r="H493" s="16"/>
      <c r="I493" s="16"/>
      <c r="J493" s="16"/>
      <c r="K493" s="16"/>
      <c r="L493" s="16"/>
      <c r="M493" s="65">
        <f t="shared" ref="M493" si="188">F493/E493</f>
        <v>0.99886497890295356</v>
      </c>
    </row>
    <row r="494" spans="1:13" ht="12" customHeight="1" x14ac:dyDescent="0.2">
      <c r="A494" s="14"/>
      <c r="B494" s="14">
        <v>90026</v>
      </c>
      <c r="C494" s="14"/>
      <c r="D494" s="23" t="s">
        <v>171</v>
      </c>
      <c r="E494" s="16">
        <f>E495</f>
        <v>16163.1</v>
      </c>
      <c r="F494" s="16">
        <f>F495</f>
        <v>13301.82</v>
      </c>
      <c r="G494" s="16">
        <f>G495</f>
        <v>13301.82</v>
      </c>
      <c r="H494" s="16"/>
      <c r="I494" s="16"/>
      <c r="J494" s="16"/>
      <c r="K494" s="16">
        <f>K495</f>
        <v>0</v>
      </c>
      <c r="L494" s="16"/>
      <c r="M494" s="65">
        <f>F494/E494</f>
        <v>0.82297455314883894</v>
      </c>
    </row>
    <row r="495" spans="1:13" ht="12" customHeight="1" x14ac:dyDescent="0.2">
      <c r="A495" s="14"/>
      <c r="B495" s="14"/>
      <c r="C495" s="14">
        <v>4300</v>
      </c>
      <c r="D495" s="23" t="s">
        <v>9</v>
      </c>
      <c r="E495" s="16">
        <v>16163.1</v>
      </c>
      <c r="F495" s="16">
        <f>G495+K495</f>
        <v>13301.82</v>
      </c>
      <c r="G495" s="16">
        <v>13301.82</v>
      </c>
      <c r="H495" s="16"/>
      <c r="I495" s="16"/>
      <c r="J495" s="16"/>
      <c r="K495" s="16">
        <v>0</v>
      </c>
      <c r="L495" s="16"/>
      <c r="M495" s="65">
        <f>F495/E495</f>
        <v>0.82297455314883894</v>
      </c>
    </row>
    <row r="496" spans="1:13" ht="12" customHeight="1" x14ac:dyDescent="0.2">
      <c r="A496" s="14"/>
      <c r="B496" s="14">
        <v>90095</v>
      </c>
      <c r="C496" s="14"/>
      <c r="D496" s="23" t="s">
        <v>5</v>
      </c>
      <c r="E496" s="16">
        <f t="shared" ref="E496:L496" si="189">SUM(E497:E501)</f>
        <v>213783.81</v>
      </c>
      <c r="F496" s="16">
        <f t="shared" si="189"/>
        <v>207303.21</v>
      </c>
      <c r="G496" s="16">
        <f t="shared" si="189"/>
        <v>102969.31</v>
      </c>
      <c r="H496" s="16">
        <f t="shared" si="189"/>
        <v>2953.8</v>
      </c>
      <c r="I496" s="16">
        <f t="shared" si="189"/>
        <v>0</v>
      </c>
      <c r="J496" s="16">
        <f t="shared" si="189"/>
        <v>0</v>
      </c>
      <c r="K496" s="16">
        <f t="shared" si="189"/>
        <v>104333.9</v>
      </c>
      <c r="L496" s="16">
        <f t="shared" si="189"/>
        <v>0</v>
      </c>
      <c r="M496" s="65">
        <f t="shared" si="174"/>
        <v>0.96968619840763426</v>
      </c>
    </row>
    <row r="497" spans="1:13" ht="12" customHeight="1" x14ac:dyDescent="0.2">
      <c r="A497" s="60"/>
      <c r="B497" s="57"/>
      <c r="C497" s="57">
        <v>4170</v>
      </c>
      <c r="D497" s="58" t="s">
        <v>72</v>
      </c>
      <c r="E497" s="59">
        <v>3000</v>
      </c>
      <c r="F497" s="59">
        <f t="shared" ref="F497:F501" si="190">G497+K497</f>
        <v>2953.8</v>
      </c>
      <c r="G497" s="59">
        <f>H497+I497+J497</f>
        <v>2953.8</v>
      </c>
      <c r="H497" s="16">
        <v>2953.8</v>
      </c>
      <c r="I497" s="16"/>
      <c r="J497" s="16"/>
      <c r="K497" s="16"/>
      <c r="L497" s="16"/>
      <c r="M497" s="67">
        <f>F497/E497</f>
        <v>0.98460000000000003</v>
      </c>
    </row>
    <row r="498" spans="1:13" ht="12" customHeight="1" x14ac:dyDescent="0.2">
      <c r="A498" s="14"/>
      <c r="B498" s="14"/>
      <c r="C498" s="14">
        <v>4210</v>
      </c>
      <c r="D498" s="23" t="s">
        <v>16</v>
      </c>
      <c r="E498" s="16">
        <v>42223.81</v>
      </c>
      <c r="F498" s="16">
        <f t="shared" si="190"/>
        <v>38969.660000000003</v>
      </c>
      <c r="G498" s="16">
        <v>38969.660000000003</v>
      </c>
      <c r="H498" s="16"/>
      <c r="I498" s="16"/>
      <c r="J498" s="16"/>
      <c r="K498" s="16">
        <v>0</v>
      </c>
      <c r="L498" s="16"/>
      <c r="M498" s="65">
        <f t="shared" si="174"/>
        <v>0.92293092451865444</v>
      </c>
    </row>
    <row r="499" spans="1:13" ht="12" customHeight="1" x14ac:dyDescent="0.2">
      <c r="A499" s="14"/>
      <c r="B499" s="14"/>
      <c r="C499" s="14">
        <v>4300</v>
      </c>
      <c r="D499" s="23" t="s">
        <v>9</v>
      </c>
      <c r="E499" s="16">
        <v>63530</v>
      </c>
      <c r="F499" s="16">
        <f t="shared" si="190"/>
        <v>61045.85</v>
      </c>
      <c r="G499" s="16">
        <v>61045.85</v>
      </c>
      <c r="H499" s="16"/>
      <c r="I499" s="16"/>
      <c r="J499" s="16"/>
      <c r="K499" s="16">
        <v>0</v>
      </c>
      <c r="L499" s="16"/>
      <c r="M499" s="65">
        <f t="shared" si="174"/>
        <v>0.96089800094443567</v>
      </c>
    </row>
    <row r="500" spans="1:13" ht="12" customHeight="1" x14ac:dyDescent="0.2">
      <c r="A500" s="14"/>
      <c r="B500" s="14"/>
      <c r="C500" s="14">
        <v>6050</v>
      </c>
      <c r="D500" s="15" t="s">
        <v>64</v>
      </c>
      <c r="E500" s="16">
        <v>89030</v>
      </c>
      <c r="F500" s="16">
        <f t="shared" si="190"/>
        <v>88996.9</v>
      </c>
      <c r="G500" s="16">
        <v>0</v>
      </c>
      <c r="H500" s="16"/>
      <c r="I500" s="16"/>
      <c r="J500" s="16"/>
      <c r="K500" s="16">
        <v>88996.9</v>
      </c>
      <c r="L500" s="16"/>
      <c r="M500" s="65">
        <f t="shared" si="174"/>
        <v>0.99962821520835665</v>
      </c>
    </row>
    <row r="501" spans="1:13" ht="12" customHeight="1" x14ac:dyDescent="0.2">
      <c r="A501" s="14"/>
      <c r="B501" s="14"/>
      <c r="C501" s="14">
        <v>6060</v>
      </c>
      <c r="D501" s="15" t="s">
        <v>175</v>
      </c>
      <c r="E501" s="16">
        <v>16000</v>
      </c>
      <c r="F501" s="16">
        <f t="shared" si="190"/>
        <v>15337</v>
      </c>
      <c r="G501" s="16">
        <v>0</v>
      </c>
      <c r="H501" s="16"/>
      <c r="I501" s="16"/>
      <c r="J501" s="16"/>
      <c r="K501" s="16">
        <v>15337</v>
      </c>
      <c r="L501" s="16"/>
      <c r="M501" s="65">
        <f>F501/E501</f>
        <v>0.95856249999999998</v>
      </c>
    </row>
    <row r="502" spans="1:13" ht="14.25" customHeight="1" x14ac:dyDescent="0.2">
      <c r="A502" s="5">
        <v>921</v>
      </c>
      <c r="B502" s="5"/>
      <c r="C502" s="5"/>
      <c r="D502" s="24" t="s">
        <v>51</v>
      </c>
      <c r="E502" s="7">
        <f t="shared" ref="E502:L502" si="191">E503+E518+E523+E520</f>
        <v>1273008.6299999999</v>
      </c>
      <c r="F502" s="7">
        <f t="shared" si="191"/>
        <v>1247738.96</v>
      </c>
      <c r="G502" s="7">
        <f t="shared" si="191"/>
        <v>1049416.21</v>
      </c>
      <c r="H502" s="7">
        <f t="shared" si="191"/>
        <v>22543</v>
      </c>
      <c r="I502" s="7">
        <f t="shared" si="191"/>
        <v>0</v>
      </c>
      <c r="J502" s="7">
        <f t="shared" si="191"/>
        <v>850200</v>
      </c>
      <c r="K502" s="7">
        <f t="shared" si="191"/>
        <v>198322.75</v>
      </c>
      <c r="L502" s="7">
        <f t="shared" si="191"/>
        <v>0</v>
      </c>
      <c r="M502" s="63">
        <f t="shared" si="174"/>
        <v>0.98014964753224032</v>
      </c>
    </row>
    <row r="503" spans="1:13" ht="12" customHeight="1" x14ac:dyDescent="0.2">
      <c r="A503" s="14"/>
      <c r="B503" s="14">
        <v>92109</v>
      </c>
      <c r="C503" s="14"/>
      <c r="D503" s="23" t="s">
        <v>77</v>
      </c>
      <c r="E503" s="16">
        <f t="shared" ref="E503:L503" si="192">SUM(E504:E517)</f>
        <v>892016.63</v>
      </c>
      <c r="F503" s="16">
        <f t="shared" si="192"/>
        <v>873317.22</v>
      </c>
      <c r="G503" s="16">
        <f t="shared" si="192"/>
        <v>681994.47</v>
      </c>
      <c r="H503" s="16">
        <f t="shared" si="192"/>
        <v>1288</v>
      </c>
      <c r="I503" s="16">
        <f t="shared" si="192"/>
        <v>0</v>
      </c>
      <c r="J503" s="16">
        <f t="shared" si="192"/>
        <v>562500</v>
      </c>
      <c r="K503" s="16">
        <f t="shared" si="192"/>
        <v>191322.75</v>
      </c>
      <c r="L503" s="16">
        <f t="shared" si="192"/>
        <v>0</v>
      </c>
      <c r="M503" s="65">
        <f t="shared" si="174"/>
        <v>0.97903692669944953</v>
      </c>
    </row>
    <row r="504" spans="1:13" ht="16.5" x14ac:dyDescent="0.2">
      <c r="A504" s="14"/>
      <c r="B504" s="14"/>
      <c r="C504" s="57">
        <v>2480</v>
      </c>
      <c r="D504" s="58" t="s">
        <v>78</v>
      </c>
      <c r="E504" s="59">
        <v>562500</v>
      </c>
      <c r="F504" s="16">
        <f>G504+K504</f>
        <v>562500</v>
      </c>
      <c r="G504" s="16">
        <f>H504+I504+J504</f>
        <v>562500</v>
      </c>
      <c r="H504" s="16"/>
      <c r="I504" s="16"/>
      <c r="J504" s="16">
        <v>562500</v>
      </c>
      <c r="K504" s="16"/>
      <c r="L504" s="16"/>
      <c r="M504" s="65">
        <f t="shared" ref="M504:M516" si="193">F504/E504</f>
        <v>1</v>
      </c>
    </row>
    <row r="505" spans="1:13" ht="9.75" x14ac:dyDescent="0.2">
      <c r="A505" s="77" t="s">
        <v>0</v>
      </c>
      <c r="B505" s="77" t="s">
        <v>1</v>
      </c>
      <c r="C505" s="77" t="s">
        <v>59</v>
      </c>
      <c r="D505" s="77" t="s">
        <v>2</v>
      </c>
      <c r="E505" s="77" t="s">
        <v>60</v>
      </c>
      <c r="F505" s="77" t="s">
        <v>203</v>
      </c>
      <c r="G505" s="77"/>
      <c r="H505" s="77"/>
      <c r="I505" s="77"/>
      <c r="J505" s="77"/>
      <c r="K505" s="77"/>
      <c r="L505" s="77"/>
      <c r="M505" s="76" t="s">
        <v>110</v>
      </c>
    </row>
    <row r="506" spans="1:13" ht="8.25" x14ac:dyDescent="0.2">
      <c r="A506" s="77"/>
      <c r="B506" s="77"/>
      <c r="C506" s="77"/>
      <c r="D506" s="77"/>
      <c r="E506" s="77"/>
      <c r="F506" s="77" t="s">
        <v>109</v>
      </c>
      <c r="G506" s="76" t="s">
        <v>131</v>
      </c>
      <c r="H506" s="68"/>
      <c r="I506" s="68" t="s">
        <v>130</v>
      </c>
      <c r="J506" s="68"/>
      <c r="K506" s="76" t="s">
        <v>99</v>
      </c>
      <c r="L506" s="71" t="s">
        <v>130</v>
      </c>
      <c r="M506" s="76"/>
    </row>
    <row r="507" spans="1:13" ht="24.75" x14ac:dyDescent="0.2">
      <c r="A507" s="77"/>
      <c r="B507" s="77"/>
      <c r="C507" s="77"/>
      <c r="D507" s="77"/>
      <c r="E507" s="77"/>
      <c r="F507" s="77"/>
      <c r="G507" s="76"/>
      <c r="H507" s="71" t="s">
        <v>128</v>
      </c>
      <c r="I507" s="71" t="s">
        <v>127</v>
      </c>
      <c r="J507" s="71" t="s">
        <v>129</v>
      </c>
      <c r="K507" s="76"/>
      <c r="L507" s="71" t="s">
        <v>164</v>
      </c>
      <c r="M507" s="76"/>
    </row>
    <row r="508" spans="1:13" ht="8.25" x14ac:dyDescent="0.2">
      <c r="A508" s="71" t="s">
        <v>100</v>
      </c>
      <c r="B508" s="71" t="s">
        <v>101</v>
      </c>
      <c r="C508" s="71" t="s">
        <v>102</v>
      </c>
      <c r="D508" s="71" t="s">
        <v>103</v>
      </c>
      <c r="E508" s="71" t="s">
        <v>104</v>
      </c>
      <c r="F508" s="71" t="s">
        <v>105</v>
      </c>
      <c r="G508" s="71" t="s">
        <v>106</v>
      </c>
      <c r="H508" s="71" t="s">
        <v>107</v>
      </c>
      <c r="I508" s="71" t="s">
        <v>108</v>
      </c>
      <c r="J508" s="71" t="s">
        <v>152</v>
      </c>
      <c r="K508" s="71" t="s">
        <v>153</v>
      </c>
      <c r="L508" s="71" t="s">
        <v>154</v>
      </c>
      <c r="M508" s="71" t="s">
        <v>165</v>
      </c>
    </row>
    <row r="509" spans="1:13" ht="12" customHeight="1" x14ac:dyDescent="0.2">
      <c r="A509" s="14"/>
      <c r="B509" s="14"/>
      <c r="C509" s="57">
        <v>4170</v>
      </c>
      <c r="D509" s="58" t="s">
        <v>72</v>
      </c>
      <c r="E509" s="59">
        <v>1288</v>
      </c>
      <c r="F509" s="16">
        <f>G509+K509</f>
        <v>1288</v>
      </c>
      <c r="G509" s="16">
        <f>H509+I509+J509</f>
        <v>1288</v>
      </c>
      <c r="H509" s="16">
        <v>1288</v>
      </c>
      <c r="I509" s="16"/>
      <c r="J509" s="16"/>
      <c r="K509" s="16"/>
      <c r="L509" s="16"/>
      <c r="M509" s="65">
        <f>F509/E509</f>
        <v>1</v>
      </c>
    </row>
    <row r="510" spans="1:13" ht="12" customHeight="1" x14ac:dyDescent="0.2">
      <c r="A510" s="14"/>
      <c r="B510" s="14"/>
      <c r="C510" s="14">
        <v>4190</v>
      </c>
      <c r="D510" s="15" t="s">
        <v>126</v>
      </c>
      <c r="E510" s="16">
        <v>700</v>
      </c>
      <c r="F510" s="16">
        <f t="shared" ref="F510:F517" si="194">G510+K510</f>
        <v>700</v>
      </c>
      <c r="G510" s="16">
        <v>700</v>
      </c>
      <c r="H510" s="16"/>
      <c r="I510" s="16"/>
      <c r="J510" s="16"/>
      <c r="K510" s="16"/>
      <c r="L510" s="16"/>
      <c r="M510" s="65">
        <f t="shared" si="193"/>
        <v>1</v>
      </c>
    </row>
    <row r="511" spans="1:13" ht="12" customHeight="1" x14ac:dyDescent="0.2">
      <c r="A511" s="14"/>
      <c r="B511" s="14"/>
      <c r="C511" s="57">
        <v>4210</v>
      </c>
      <c r="D511" s="58" t="s">
        <v>16</v>
      </c>
      <c r="E511" s="59">
        <v>59502.879999999997</v>
      </c>
      <c r="F511" s="16">
        <f t="shared" si="194"/>
        <v>53618.36</v>
      </c>
      <c r="G511" s="16">
        <v>53618.36</v>
      </c>
      <c r="H511" s="16"/>
      <c r="I511" s="16"/>
      <c r="J511" s="16"/>
      <c r="K511" s="16"/>
      <c r="L511" s="16"/>
      <c r="M511" s="65">
        <f t="shared" si="193"/>
        <v>0.90110529103801362</v>
      </c>
    </row>
    <row r="512" spans="1:13" ht="12" customHeight="1" x14ac:dyDescent="0.2">
      <c r="A512" s="14"/>
      <c r="B512" s="14"/>
      <c r="C512" s="57">
        <v>4220</v>
      </c>
      <c r="D512" s="58" t="s">
        <v>40</v>
      </c>
      <c r="E512" s="59">
        <v>22184.12</v>
      </c>
      <c r="F512" s="16">
        <f t="shared" si="194"/>
        <v>21319.48</v>
      </c>
      <c r="G512" s="16">
        <v>21319.48</v>
      </c>
      <c r="H512" s="16"/>
      <c r="I512" s="16"/>
      <c r="J512" s="16"/>
      <c r="K512" s="16"/>
      <c r="L512" s="16"/>
      <c r="M512" s="65">
        <f t="shared" si="193"/>
        <v>0.96102437238889804</v>
      </c>
    </row>
    <row r="513" spans="1:13" ht="12" customHeight="1" x14ac:dyDescent="0.2">
      <c r="A513" s="14"/>
      <c r="B513" s="14"/>
      <c r="C513" s="57">
        <v>4260</v>
      </c>
      <c r="D513" s="58" t="s">
        <v>21</v>
      </c>
      <c r="E513" s="59">
        <v>11012</v>
      </c>
      <c r="F513" s="16">
        <f t="shared" si="194"/>
        <v>2131.17</v>
      </c>
      <c r="G513" s="16">
        <v>2131.17</v>
      </c>
      <c r="H513" s="16"/>
      <c r="I513" s="16"/>
      <c r="J513" s="16"/>
      <c r="K513" s="16"/>
      <c r="L513" s="16"/>
      <c r="M513" s="65">
        <f t="shared" si="193"/>
        <v>0.19353160188884855</v>
      </c>
    </row>
    <row r="514" spans="1:13" ht="12" customHeight="1" x14ac:dyDescent="0.2">
      <c r="A514" s="14"/>
      <c r="B514" s="14"/>
      <c r="C514" s="57">
        <v>4270</v>
      </c>
      <c r="D514" s="58" t="s">
        <v>8</v>
      </c>
      <c r="E514" s="59">
        <v>2961</v>
      </c>
      <c r="F514" s="16">
        <f t="shared" si="194"/>
        <v>2666.4</v>
      </c>
      <c r="G514" s="16">
        <v>2666.4</v>
      </c>
      <c r="H514" s="16"/>
      <c r="I514" s="16"/>
      <c r="J514" s="16"/>
      <c r="K514" s="16"/>
      <c r="L514" s="16"/>
      <c r="M514" s="65">
        <f t="shared" si="193"/>
        <v>0.90050658561296859</v>
      </c>
    </row>
    <row r="515" spans="1:13" ht="12" customHeight="1" x14ac:dyDescent="0.2">
      <c r="A515" s="14"/>
      <c r="B515" s="14"/>
      <c r="C515" s="57">
        <v>4300</v>
      </c>
      <c r="D515" s="58" t="s">
        <v>9</v>
      </c>
      <c r="E515" s="59">
        <v>39545</v>
      </c>
      <c r="F515" s="16">
        <f t="shared" si="194"/>
        <v>37771.06</v>
      </c>
      <c r="G515" s="16">
        <v>37771.06</v>
      </c>
      <c r="H515" s="16"/>
      <c r="I515" s="16"/>
      <c r="J515" s="16"/>
      <c r="K515" s="16"/>
      <c r="L515" s="16"/>
      <c r="M515" s="65">
        <f t="shared" si="193"/>
        <v>0.95514123150840813</v>
      </c>
    </row>
    <row r="516" spans="1:13" ht="12" customHeight="1" x14ac:dyDescent="0.2">
      <c r="A516" s="14"/>
      <c r="B516" s="14"/>
      <c r="C516" s="57">
        <v>6050</v>
      </c>
      <c r="D516" s="58" t="s">
        <v>64</v>
      </c>
      <c r="E516" s="59">
        <v>177223.63</v>
      </c>
      <c r="F516" s="16">
        <f t="shared" si="194"/>
        <v>176222.75</v>
      </c>
      <c r="G516" s="16">
        <v>0</v>
      </c>
      <c r="H516" s="16"/>
      <c r="I516" s="16"/>
      <c r="J516" s="16"/>
      <c r="K516" s="16">
        <v>176222.75</v>
      </c>
      <c r="L516" s="16"/>
      <c r="M516" s="65">
        <f t="shared" si="193"/>
        <v>0.99435244611567875</v>
      </c>
    </row>
    <row r="517" spans="1:13" ht="12" customHeight="1" x14ac:dyDescent="0.2">
      <c r="A517" s="14"/>
      <c r="B517" s="14"/>
      <c r="C517" s="14">
        <v>6060</v>
      </c>
      <c r="D517" s="15" t="s">
        <v>175</v>
      </c>
      <c r="E517" s="16">
        <v>15100</v>
      </c>
      <c r="F517" s="16">
        <f t="shared" si="194"/>
        <v>15100</v>
      </c>
      <c r="G517" s="16">
        <v>0</v>
      </c>
      <c r="H517" s="16"/>
      <c r="I517" s="16"/>
      <c r="J517" s="16"/>
      <c r="K517" s="16">
        <v>15100</v>
      </c>
      <c r="L517" s="16"/>
      <c r="M517" s="65">
        <f>F517/E517</f>
        <v>1</v>
      </c>
    </row>
    <row r="518" spans="1:13" s="13" customFormat="1" ht="12" customHeight="1" x14ac:dyDescent="0.2">
      <c r="A518" s="14"/>
      <c r="B518" s="14">
        <v>92116</v>
      </c>
      <c r="C518" s="14"/>
      <c r="D518" s="23" t="s">
        <v>52</v>
      </c>
      <c r="E518" s="16">
        <f t="shared" ref="E518:K518" si="195">SUM(E519:E519)</f>
        <v>287700</v>
      </c>
      <c r="F518" s="16">
        <f t="shared" si="195"/>
        <v>287700</v>
      </c>
      <c r="G518" s="16">
        <f t="shared" si="195"/>
        <v>287700</v>
      </c>
      <c r="H518" s="16">
        <f t="shared" si="195"/>
        <v>0</v>
      </c>
      <c r="I518" s="16">
        <f t="shared" si="195"/>
        <v>0</v>
      </c>
      <c r="J518" s="16">
        <f t="shared" si="195"/>
        <v>287700</v>
      </c>
      <c r="K518" s="16">
        <f t="shared" si="195"/>
        <v>0</v>
      </c>
      <c r="L518" s="16"/>
      <c r="M518" s="65">
        <f>F518/E518</f>
        <v>1</v>
      </c>
    </row>
    <row r="519" spans="1:13" s="13" customFormat="1" ht="16.5" x14ac:dyDescent="0.2">
      <c r="A519" s="14"/>
      <c r="B519" s="14"/>
      <c r="C519" s="14">
        <v>2480</v>
      </c>
      <c r="D519" s="23" t="s">
        <v>78</v>
      </c>
      <c r="E519" s="16">
        <v>287700</v>
      </c>
      <c r="F519" s="16">
        <f>G519+K519</f>
        <v>287700</v>
      </c>
      <c r="G519" s="16">
        <f>J519</f>
        <v>287700</v>
      </c>
      <c r="H519" s="16"/>
      <c r="I519" s="16"/>
      <c r="J519" s="16">
        <v>287700</v>
      </c>
      <c r="K519" s="16">
        <v>0</v>
      </c>
      <c r="L519" s="16"/>
      <c r="M519" s="65">
        <f>F519/E519</f>
        <v>1</v>
      </c>
    </row>
    <row r="520" spans="1:13" s="13" customFormat="1" ht="12" customHeight="1" x14ac:dyDescent="0.2">
      <c r="A520" s="14"/>
      <c r="B520" s="14">
        <v>92120</v>
      </c>
      <c r="C520" s="14"/>
      <c r="D520" s="23" t="s">
        <v>166</v>
      </c>
      <c r="E520" s="16">
        <f>SUM(E521:E522)</f>
        <v>25000</v>
      </c>
      <c r="F520" s="16">
        <f t="shared" ref="F520:L520" si="196">SUM(F521:F522)</f>
        <v>21640</v>
      </c>
      <c r="G520" s="16">
        <f t="shared" si="196"/>
        <v>14640</v>
      </c>
      <c r="H520" s="16">
        <f t="shared" si="196"/>
        <v>0</v>
      </c>
      <c r="I520" s="16">
        <f t="shared" si="196"/>
        <v>0</v>
      </c>
      <c r="J520" s="16">
        <f t="shared" si="196"/>
        <v>0</v>
      </c>
      <c r="K520" s="16">
        <f t="shared" si="196"/>
        <v>7000</v>
      </c>
      <c r="L520" s="16">
        <f t="shared" si="196"/>
        <v>0</v>
      </c>
      <c r="M520" s="65">
        <f>F520/E520</f>
        <v>0.86560000000000004</v>
      </c>
    </row>
    <row r="521" spans="1:13" ht="12" customHeight="1" x14ac:dyDescent="0.2">
      <c r="A521" s="10"/>
      <c r="B521" s="10"/>
      <c r="C521" s="10">
        <v>4300</v>
      </c>
      <c r="D521" s="1" t="s">
        <v>9</v>
      </c>
      <c r="E521" s="12">
        <v>15000</v>
      </c>
      <c r="F521" s="16">
        <f>G521+K521</f>
        <v>14640</v>
      </c>
      <c r="G521" s="12">
        <v>14640</v>
      </c>
      <c r="H521" s="12"/>
      <c r="I521" s="12"/>
      <c r="J521" s="12"/>
      <c r="K521" s="12">
        <v>0</v>
      </c>
      <c r="L521" s="12"/>
      <c r="M521" s="64">
        <f t="shared" ref="M521" si="197">F521/E521</f>
        <v>0.97599999999999998</v>
      </c>
    </row>
    <row r="522" spans="1:13" s="13" customFormat="1" ht="16.5" x14ac:dyDescent="0.2">
      <c r="A522" s="14"/>
      <c r="B522" s="14"/>
      <c r="C522" s="14">
        <v>6580</v>
      </c>
      <c r="D522" s="23" t="s">
        <v>180</v>
      </c>
      <c r="E522" s="16">
        <v>10000</v>
      </c>
      <c r="F522" s="16">
        <f>G522+K522</f>
        <v>7000</v>
      </c>
      <c r="G522" s="16">
        <v>0</v>
      </c>
      <c r="H522" s="16"/>
      <c r="I522" s="16"/>
      <c r="J522" s="16">
        <v>0</v>
      </c>
      <c r="K522" s="16">
        <v>7000</v>
      </c>
      <c r="L522" s="16">
        <v>0</v>
      </c>
      <c r="M522" s="65">
        <f>F522/E522</f>
        <v>0.7</v>
      </c>
    </row>
    <row r="523" spans="1:13" s="8" customFormat="1" ht="12" customHeight="1" x14ac:dyDescent="0.2">
      <c r="A523" s="10"/>
      <c r="B523" s="10">
        <v>92195</v>
      </c>
      <c r="C523" s="60"/>
      <c r="D523" s="1" t="s">
        <v>5</v>
      </c>
      <c r="E523" s="12">
        <f>SUM(E524:E528)</f>
        <v>68292</v>
      </c>
      <c r="F523" s="12">
        <f t="shared" ref="F523:L523" si="198">SUM(F524:F528)</f>
        <v>65081.740000000005</v>
      </c>
      <c r="G523" s="12">
        <f t="shared" si="198"/>
        <v>65081.740000000005</v>
      </c>
      <c r="H523" s="12">
        <f t="shared" si="198"/>
        <v>21255</v>
      </c>
      <c r="I523" s="12">
        <f t="shared" si="198"/>
        <v>0</v>
      </c>
      <c r="J523" s="12">
        <f t="shared" si="198"/>
        <v>0</v>
      </c>
      <c r="K523" s="12">
        <f t="shared" si="198"/>
        <v>0</v>
      </c>
      <c r="L523" s="12">
        <f t="shared" si="198"/>
        <v>0</v>
      </c>
      <c r="M523" s="64">
        <f t="shared" ref="M523:M543" si="199">F523/E523</f>
        <v>0.95299215135008497</v>
      </c>
    </row>
    <row r="524" spans="1:13" ht="12" customHeight="1" x14ac:dyDescent="0.2">
      <c r="A524" s="14"/>
      <c r="B524" s="14"/>
      <c r="C524" s="57">
        <v>4170</v>
      </c>
      <c r="D524" s="58" t="s">
        <v>72</v>
      </c>
      <c r="E524" s="59">
        <v>22484</v>
      </c>
      <c r="F524" s="16">
        <f t="shared" ref="F524:F525" si="200">G524+K524</f>
        <v>21255</v>
      </c>
      <c r="G524" s="16">
        <f>H524+I524+J524</f>
        <v>21255</v>
      </c>
      <c r="H524" s="16">
        <v>21255</v>
      </c>
      <c r="I524" s="16"/>
      <c r="J524" s="16"/>
      <c r="K524" s="16"/>
      <c r="L524" s="16"/>
      <c r="M524" s="65">
        <f t="shared" si="199"/>
        <v>0.94533890766767481</v>
      </c>
    </row>
    <row r="525" spans="1:13" ht="12" customHeight="1" x14ac:dyDescent="0.2">
      <c r="A525" s="14"/>
      <c r="B525" s="14"/>
      <c r="C525" s="14">
        <v>4190</v>
      </c>
      <c r="D525" s="15" t="s">
        <v>126</v>
      </c>
      <c r="E525" s="16">
        <v>1188</v>
      </c>
      <c r="F525" s="16">
        <f t="shared" si="200"/>
        <v>1188</v>
      </c>
      <c r="G525" s="16">
        <v>1188</v>
      </c>
      <c r="H525" s="16"/>
      <c r="I525" s="16"/>
      <c r="J525" s="16"/>
      <c r="K525" s="16"/>
      <c r="L525" s="16"/>
      <c r="M525" s="65">
        <f t="shared" si="199"/>
        <v>1</v>
      </c>
    </row>
    <row r="526" spans="1:13" ht="12" customHeight="1" x14ac:dyDescent="0.2">
      <c r="A526" s="14"/>
      <c r="B526" s="14"/>
      <c r="C526" s="14">
        <v>4210</v>
      </c>
      <c r="D526" s="23" t="s">
        <v>16</v>
      </c>
      <c r="E526" s="16">
        <v>2700</v>
      </c>
      <c r="F526" s="16">
        <f>G526+K526</f>
        <v>2218.8000000000002</v>
      </c>
      <c r="G526" s="16">
        <v>2218.8000000000002</v>
      </c>
      <c r="H526" s="16"/>
      <c r="I526" s="16"/>
      <c r="J526" s="16"/>
      <c r="K526" s="16">
        <v>0</v>
      </c>
      <c r="L526" s="16"/>
      <c r="M526" s="65">
        <f t="shared" si="199"/>
        <v>0.82177777777777783</v>
      </c>
    </row>
    <row r="527" spans="1:13" ht="12" customHeight="1" x14ac:dyDescent="0.2">
      <c r="A527" s="14"/>
      <c r="B527" s="14"/>
      <c r="C527" s="57">
        <v>4220</v>
      </c>
      <c r="D527" s="58" t="s">
        <v>40</v>
      </c>
      <c r="E527" s="59">
        <v>4320</v>
      </c>
      <c r="F527" s="16">
        <f>G527+K527</f>
        <v>3726.07</v>
      </c>
      <c r="G527" s="16">
        <v>3726.07</v>
      </c>
      <c r="H527" s="16"/>
      <c r="I527" s="16"/>
      <c r="J527" s="16"/>
      <c r="K527" s="16"/>
      <c r="L527" s="16"/>
      <c r="M527" s="65">
        <f t="shared" si="199"/>
        <v>0.86251620370370374</v>
      </c>
    </row>
    <row r="528" spans="1:13" ht="12" customHeight="1" x14ac:dyDescent="0.2">
      <c r="A528" s="10"/>
      <c r="B528" s="10"/>
      <c r="C528" s="10">
        <v>4300</v>
      </c>
      <c r="D528" s="1" t="s">
        <v>9</v>
      </c>
      <c r="E528" s="12">
        <v>37600</v>
      </c>
      <c r="F528" s="16">
        <f>G528+K528</f>
        <v>36693.870000000003</v>
      </c>
      <c r="G528" s="12">
        <v>36693.870000000003</v>
      </c>
      <c r="H528" s="12"/>
      <c r="I528" s="12"/>
      <c r="J528" s="12"/>
      <c r="K528" s="12">
        <v>0</v>
      </c>
      <c r="L528" s="12"/>
      <c r="M528" s="64">
        <f t="shared" si="199"/>
        <v>0.97590079787234052</v>
      </c>
    </row>
    <row r="529" spans="1:13" ht="12" customHeight="1" x14ac:dyDescent="0.2">
      <c r="A529" s="5">
        <v>926</v>
      </c>
      <c r="B529" s="5"/>
      <c r="C529" s="5"/>
      <c r="D529" s="24" t="s">
        <v>113</v>
      </c>
      <c r="E529" s="7">
        <f t="shared" ref="E529:K529" si="201">E535+E537+E530</f>
        <v>357835.53</v>
      </c>
      <c r="F529" s="7">
        <f t="shared" si="201"/>
        <v>244022.74</v>
      </c>
      <c r="G529" s="7">
        <f t="shared" si="201"/>
        <v>194022.74</v>
      </c>
      <c r="H529" s="7">
        <f t="shared" si="201"/>
        <v>19060</v>
      </c>
      <c r="I529" s="7">
        <f t="shared" si="201"/>
        <v>0</v>
      </c>
      <c r="J529" s="7">
        <f t="shared" si="201"/>
        <v>110500</v>
      </c>
      <c r="K529" s="7">
        <f t="shared" si="201"/>
        <v>50000</v>
      </c>
      <c r="L529" s="7"/>
      <c r="M529" s="63">
        <f t="shared" si="199"/>
        <v>0.68194105822862239</v>
      </c>
    </row>
    <row r="530" spans="1:13" ht="12" customHeight="1" x14ac:dyDescent="0.2">
      <c r="A530" s="10"/>
      <c r="B530" s="10">
        <v>92601</v>
      </c>
      <c r="C530" s="10"/>
      <c r="D530" s="1" t="s">
        <v>116</v>
      </c>
      <c r="E530" s="12">
        <f>SUM(E531:E534)</f>
        <v>160015.53</v>
      </c>
      <c r="F530" s="12">
        <f t="shared" ref="F530:L530" si="202">SUM(F531:F534)</f>
        <v>57659.4</v>
      </c>
      <c r="G530" s="12">
        <f t="shared" si="202"/>
        <v>7659.4</v>
      </c>
      <c r="H530" s="12">
        <f t="shared" si="202"/>
        <v>0</v>
      </c>
      <c r="I530" s="12">
        <f t="shared" si="202"/>
        <v>0</v>
      </c>
      <c r="J530" s="12">
        <f t="shared" si="202"/>
        <v>0</v>
      </c>
      <c r="K530" s="12">
        <f t="shared" si="202"/>
        <v>50000</v>
      </c>
      <c r="L530" s="12">
        <f t="shared" si="202"/>
        <v>50000</v>
      </c>
      <c r="M530" s="65">
        <f t="shared" si="199"/>
        <v>0.36033627486032138</v>
      </c>
    </row>
    <row r="531" spans="1:13" ht="12" customHeight="1" x14ac:dyDescent="0.2">
      <c r="A531" s="14"/>
      <c r="B531" s="14"/>
      <c r="C531" s="14">
        <v>4210</v>
      </c>
      <c r="D531" s="23" t="s">
        <v>16</v>
      </c>
      <c r="E531" s="16">
        <v>5015.53</v>
      </c>
      <c r="F531" s="16">
        <f>G531+K531</f>
        <v>3185</v>
      </c>
      <c r="G531" s="16">
        <v>3185</v>
      </c>
      <c r="H531" s="16"/>
      <c r="I531" s="16"/>
      <c r="J531" s="16"/>
      <c r="K531" s="16">
        <v>0</v>
      </c>
      <c r="L531" s="16"/>
      <c r="M531" s="65">
        <f t="shared" si="199"/>
        <v>0.63502760426116489</v>
      </c>
    </row>
    <row r="532" spans="1:13" ht="12" customHeight="1" x14ac:dyDescent="0.2">
      <c r="A532" s="14"/>
      <c r="B532" s="14"/>
      <c r="C532" s="14">
        <v>4260</v>
      </c>
      <c r="D532" s="23" t="s">
        <v>21</v>
      </c>
      <c r="E532" s="16">
        <v>5000</v>
      </c>
      <c r="F532" s="16">
        <f>G532+K532</f>
        <v>4474.3999999999996</v>
      </c>
      <c r="G532" s="16">
        <v>4474.3999999999996</v>
      </c>
      <c r="H532" s="16"/>
      <c r="I532" s="16"/>
      <c r="J532" s="16"/>
      <c r="K532" s="16">
        <v>0</v>
      </c>
      <c r="L532" s="16"/>
      <c r="M532" s="65">
        <f t="shared" si="199"/>
        <v>0.8948799999999999</v>
      </c>
    </row>
    <row r="533" spans="1:13" ht="12" customHeight="1" x14ac:dyDescent="0.2">
      <c r="A533" s="14"/>
      <c r="B533" s="14"/>
      <c r="C533" s="57">
        <v>6050</v>
      </c>
      <c r="D533" s="58" t="s">
        <v>64</v>
      </c>
      <c r="E533" s="59">
        <v>100000</v>
      </c>
      <c r="F533" s="16">
        <f t="shared" ref="F533" si="203">G533+K533</f>
        <v>0</v>
      </c>
      <c r="G533" s="16">
        <v>0</v>
      </c>
      <c r="H533" s="16"/>
      <c r="I533" s="16"/>
      <c r="J533" s="16"/>
      <c r="K533" s="16">
        <v>0</v>
      </c>
      <c r="L533" s="16"/>
      <c r="M533" s="65">
        <f t="shared" ref="M533:M534" si="204">F533/E533</f>
        <v>0</v>
      </c>
    </row>
    <row r="534" spans="1:13" ht="33" x14ac:dyDescent="0.2">
      <c r="A534" s="14"/>
      <c r="B534" s="14"/>
      <c r="C534" s="57">
        <v>6230</v>
      </c>
      <c r="D534" s="15" t="s">
        <v>201</v>
      </c>
      <c r="E534" s="59">
        <v>50000</v>
      </c>
      <c r="F534" s="16">
        <f>G534+K534</f>
        <v>50000</v>
      </c>
      <c r="G534" s="16"/>
      <c r="H534" s="16"/>
      <c r="I534" s="16"/>
      <c r="J534" s="16"/>
      <c r="K534" s="16">
        <v>50000</v>
      </c>
      <c r="L534" s="16">
        <v>50000</v>
      </c>
      <c r="M534" s="65">
        <f t="shared" si="204"/>
        <v>1</v>
      </c>
    </row>
    <row r="535" spans="1:13" ht="12" customHeight="1" x14ac:dyDescent="0.2">
      <c r="A535" s="14"/>
      <c r="B535" s="14">
        <v>92605</v>
      </c>
      <c r="C535" s="14"/>
      <c r="D535" s="23" t="s">
        <v>112</v>
      </c>
      <c r="E535" s="16">
        <f>SUM(E536:E536)</f>
        <v>114000</v>
      </c>
      <c r="F535" s="16">
        <f t="shared" ref="F535:K535" si="205">SUM(F536:F536)</f>
        <v>110500</v>
      </c>
      <c r="G535" s="16">
        <f t="shared" si="205"/>
        <v>110500</v>
      </c>
      <c r="H535" s="16">
        <f t="shared" si="205"/>
        <v>0</v>
      </c>
      <c r="I535" s="16">
        <f t="shared" si="205"/>
        <v>0</v>
      </c>
      <c r="J535" s="16">
        <f t="shared" si="205"/>
        <v>110500</v>
      </c>
      <c r="K535" s="16">
        <f t="shared" si="205"/>
        <v>0</v>
      </c>
      <c r="L535" s="16"/>
      <c r="M535" s="65">
        <f t="shared" si="199"/>
        <v>0.9692982456140351</v>
      </c>
    </row>
    <row r="536" spans="1:13" ht="18" customHeight="1" x14ac:dyDescent="0.2">
      <c r="A536" s="14"/>
      <c r="B536" s="14"/>
      <c r="C536" s="14">
        <v>2830</v>
      </c>
      <c r="D536" s="23" t="s">
        <v>38</v>
      </c>
      <c r="E536" s="16">
        <v>114000</v>
      </c>
      <c r="F536" s="16">
        <f>G536+K536</f>
        <v>110500</v>
      </c>
      <c r="G536" s="16">
        <f>H536+I536+J536</f>
        <v>110500</v>
      </c>
      <c r="H536" s="16"/>
      <c r="I536" s="16"/>
      <c r="J536" s="16">
        <v>110500</v>
      </c>
      <c r="K536" s="16">
        <v>0</v>
      </c>
      <c r="L536" s="16"/>
      <c r="M536" s="65">
        <f t="shared" si="199"/>
        <v>0.9692982456140351</v>
      </c>
    </row>
    <row r="537" spans="1:13" ht="12" customHeight="1" x14ac:dyDescent="0.2">
      <c r="A537" s="14"/>
      <c r="B537" s="14">
        <v>92695</v>
      </c>
      <c r="C537" s="14"/>
      <c r="D537" s="23" t="s">
        <v>5</v>
      </c>
      <c r="E537" s="16">
        <f t="shared" ref="E537:L537" si="206">SUM(E538:E542)</f>
        <v>83820</v>
      </c>
      <c r="F537" s="16">
        <f t="shared" si="206"/>
        <v>75863.34</v>
      </c>
      <c r="G537" s="16">
        <f t="shared" si="206"/>
        <v>75863.34</v>
      </c>
      <c r="H537" s="16">
        <f t="shared" si="206"/>
        <v>19060</v>
      </c>
      <c r="I537" s="16">
        <f t="shared" si="206"/>
        <v>0</v>
      </c>
      <c r="J537" s="16">
        <f t="shared" si="206"/>
        <v>0</v>
      </c>
      <c r="K537" s="16">
        <f t="shared" si="206"/>
        <v>0</v>
      </c>
      <c r="L537" s="16">
        <f t="shared" si="206"/>
        <v>0</v>
      </c>
      <c r="M537" s="65">
        <f t="shared" si="199"/>
        <v>0.90507444523979952</v>
      </c>
    </row>
    <row r="538" spans="1:13" ht="12" customHeight="1" x14ac:dyDescent="0.2">
      <c r="A538" s="14"/>
      <c r="B538" s="14"/>
      <c r="C538" s="14">
        <v>4170</v>
      </c>
      <c r="D538" s="23" t="s">
        <v>72</v>
      </c>
      <c r="E538" s="16">
        <v>19060</v>
      </c>
      <c r="F538" s="16">
        <f t="shared" ref="F538:F542" si="207">G538+K538</f>
        <v>19060</v>
      </c>
      <c r="G538" s="16">
        <f>H538</f>
        <v>19060</v>
      </c>
      <c r="H538" s="16">
        <v>19060</v>
      </c>
      <c r="I538" s="16"/>
      <c r="J538" s="16"/>
      <c r="K538" s="16">
        <v>0</v>
      </c>
      <c r="L538" s="16"/>
      <c r="M538" s="65">
        <f t="shared" si="199"/>
        <v>1</v>
      </c>
    </row>
    <row r="539" spans="1:13" ht="12" customHeight="1" x14ac:dyDescent="0.2">
      <c r="A539" s="14"/>
      <c r="B539" s="14"/>
      <c r="C539" s="14">
        <v>4190</v>
      </c>
      <c r="D539" s="15" t="s">
        <v>126</v>
      </c>
      <c r="E539" s="16">
        <v>3000</v>
      </c>
      <c r="F539" s="16">
        <f t="shared" si="207"/>
        <v>3000</v>
      </c>
      <c r="G539" s="16">
        <v>3000</v>
      </c>
      <c r="H539" s="16"/>
      <c r="I539" s="16"/>
      <c r="J539" s="16"/>
      <c r="K539" s="16"/>
      <c r="L539" s="16"/>
      <c r="M539" s="65">
        <f t="shared" ref="M539" si="208">F539/E539</f>
        <v>1</v>
      </c>
    </row>
    <row r="540" spans="1:13" ht="12" customHeight="1" x14ac:dyDescent="0.2">
      <c r="A540" s="14"/>
      <c r="B540" s="14"/>
      <c r="C540" s="14">
        <v>4210</v>
      </c>
      <c r="D540" s="23" t="s">
        <v>16</v>
      </c>
      <c r="E540" s="16">
        <v>16120</v>
      </c>
      <c r="F540" s="16">
        <f t="shared" si="207"/>
        <v>16070</v>
      </c>
      <c r="G540" s="16">
        <v>16070</v>
      </c>
      <c r="H540" s="16"/>
      <c r="I540" s="16"/>
      <c r="J540" s="16"/>
      <c r="K540" s="16">
        <v>0</v>
      </c>
      <c r="L540" s="16"/>
      <c r="M540" s="65">
        <f t="shared" si="199"/>
        <v>0.99689826302729534</v>
      </c>
    </row>
    <row r="541" spans="1:13" ht="12" customHeight="1" x14ac:dyDescent="0.2">
      <c r="A541" s="14"/>
      <c r="B541" s="14"/>
      <c r="C541" s="14">
        <v>4260</v>
      </c>
      <c r="D541" s="23" t="s">
        <v>21</v>
      </c>
      <c r="E541" s="16">
        <v>13900</v>
      </c>
      <c r="F541" s="16">
        <f t="shared" si="207"/>
        <v>13863.88</v>
      </c>
      <c r="G541" s="16">
        <v>13863.88</v>
      </c>
      <c r="H541" s="16"/>
      <c r="I541" s="16"/>
      <c r="J541" s="16"/>
      <c r="K541" s="16">
        <v>0</v>
      </c>
      <c r="L541" s="16"/>
      <c r="M541" s="65">
        <f t="shared" si="199"/>
        <v>0.99740143884892085</v>
      </c>
    </row>
    <row r="542" spans="1:13" ht="12" customHeight="1" x14ac:dyDescent="0.2">
      <c r="A542" s="14"/>
      <c r="B542" s="14"/>
      <c r="C542" s="14">
        <v>4300</v>
      </c>
      <c r="D542" s="23" t="s">
        <v>9</v>
      </c>
      <c r="E542" s="16">
        <v>31740</v>
      </c>
      <c r="F542" s="16">
        <f t="shared" si="207"/>
        <v>23869.46</v>
      </c>
      <c r="G542" s="16">
        <v>23869.46</v>
      </c>
      <c r="H542" s="16"/>
      <c r="I542" s="16"/>
      <c r="J542" s="16"/>
      <c r="K542" s="16">
        <v>0</v>
      </c>
      <c r="L542" s="16"/>
      <c r="M542" s="65">
        <f t="shared" si="199"/>
        <v>0.75203087586641459</v>
      </c>
    </row>
    <row r="543" spans="1:13" ht="12" customHeight="1" thickBot="1" x14ac:dyDescent="0.25">
      <c r="A543" s="72" t="s">
        <v>53</v>
      </c>
      <c r="B543" s="73"/>
      <c r="C543" s="73"/>
      <c r="D543" s="73"/>
      <c r="E543" s="61">
        <f t="shared" ref="E543:L543" si="209">E9+E21+E33+E47+E53+E123+E148+E163+E168+E173+E330+E344+E410+E448+E502+E529+E420+E392</f>
        <v>51182302.042000003</v>
      </c>
      <c r="F543" s="61">
        <f t="shared" si="209"/>
        <v>47859840.682000004</v>
      </c>
      <c r="G543" s="61">
        <f t="shared" si="209"/>
        <v>26929747.791999999</v>
      </c>
      <c r="H543" s="61">
        <f t="shared" si="209"/>
        <v>13074048.180000002</v>
      </c>
      <c r="I543" s="61">
        <f t="shared" si="209"/>
        <v>3657873.6299999994</v>
      </c>
      <c r="J543" s="61">
        <f t="shared" si="209"/>
        <v>1076162.8900000001</v>
      </c>
      <c r="K543" s="61">
        <f t="shared" si="209"/>
        <v>20930092.890000001</v>
      </c>
      <c r="L543" s="61">
        <f t="shared" si="209"/>
        <v>270000</v>
      </c>
      <c r="M543" s="62">
        <f t="shared" si="199"/>
        <v>0.93508573808826334</v>
      </c>
    </row>
    <row r="544" spans="1:13" ht="12" customHeight="1" x14ac:dyDescent="0.2">
      <c r="G544" s="31"/>
      <c r="H544" s="31"/>
      <c r="I544" s="31"/>
      <c r="J544" s="31"/>
      <c r="K544" s="29"/>
      <c r="L544" s="29"/>
    </row>
    <row r="545" spans="11:12" ht="12" customHeight="1" x14ac:dyDescent="0.2">
      <c r="K545" s="30"/>
      <c r="L545" s="30"/>
    </row>
  </sheetData>
  <mergeCells count="93">
    <mergeCell ref="F505:L505"/>
    <mergeCell ref="M505:M507"/>
    <mergeCell ref="F506:F507"/>
    <mergeCell ref="G506:G507"/>
    <mergeCell ref="K506:K507"/>
    <mergeCell ref="A505:A507"/>
    <mergeCell ref="B505:B507"/>
    <mergeCell ref="C505:C507"/>
    <mergeCell ref="D505:D507"/>
    <mergeCell ref="E505:E507"/>
    <mergeCell ref="F442:L442"/>
    <mergeCell ref="M442:M444"/>
    <mergeCell ref="F443:F444"/>
    <mergeCell ref="G443:G444"/>
    <mergeCell ref="K443:K444"/>
    <mergeCell ref="A442:A444"/>
    <mergeCell ref="B442:B444"/>
    <mergeCell ref="C442:C444"/>
    <mergeCell ref="D442:D444"/>
    <mergeCell ref="E442:E444"/>
    <mergeCell ref="F384:L384"/>
    <mergeCell ref="M384:M386"/>
    <mergeCell ref="F385:F386"/>
    <mergeCell ref="G385:G386"/>
    <mergeCell ref="K385:K386"/>
    <mergeCell ref="A384:A386"/>
    <mergeCell ref="B384:B386"/>
    <mergeCell ref="C384:C386"/>
    <mergeCell ref="D384:D386"/>
    <mergeCell ref="E384:E386"/>
    <mergeCell ref="F320:L320"/>
    <mergeCell ref="M320:M322"/>
    <mergeCell ref="F321:F322"/>
    <mergeCell ref="G321:G322"/>
    <mergeCell ref="K321:K322"/>
    <mergeCell ref="A320:A322"/>
    <mergeCell ref="B320:B322"/>
    <mergeCell ref="C320:C322"/>
    <mergeCell ref="D320:D322"/>
    <mergeCell ref="E320:E322"/>
    <mergeCell ref="F258:L258"/>
    <mergeCell ref="M258:M260"/>
    <mergeCell ref="F259:F260"/>
    <mergeCell ref="G259:G260"/>
    <mergeCell ref="K259:K260"/>
    <mergeCell ref="A258:A260"/>
    <mergeCell ref="B258:B260"/>
    <mergeCell ref="C258:C260"/>
    <mergeCell ref="D258:D260"/>
    <mergeCell ref="E258:E260"/>
    <mergeCell ref="F194:L194"/>
    <mergeCell ref="M194:M196"/>
    <mergeCell ref="F195:F196"/>
    <mergeCell ref="G195:G196"/>
    <mergeCell ref="K195:K196"/>
    <mergeCell ref="A194:A196"/>
    <mergeCell ref="B194:B196"/>
    <mergeCell ref="C194:C196"/>
    <mergeCell ref="D194:D196"/>
    <mergeCell ref="E194:E196"/>
    <mergeCell ref="F131:L131"/>
    <mergeCell ref="M131:M133"/>
    <mergeCell ref="F132:F133"/>
    <mergeCell ref="G132:G133"/>
    <mergeCell ref="K132:K133"/>
    <mergeCell ref="A131:A133"/>
    <mergeCell ref="B131:B133"/>
    <mergeCell ref="C131:C133"/>
    <mergeCell ref="D131:D133"/>
    <mergeCell ref="E131:E133"/>
    <mergeCell ref="D66:D68"/>
    <mergeCell ref="E66:E68"/>
    <mergeCell ref="F66:L66"/>
    <mergeCell ref="M66:M68"/>
    <mergeCell ref="F67:F68"/>
    <mergeCell ref="G67:G68"/>
    <mergeCell ref="K67:K68"/>
    <mergeCell ref="A543:D543"/>
    <mergeCell ref="K1:M1"/>
    <mergeCell ref="A3:M3"/>
    <mergeCell ref="K6:K7"/>
    <mergeCell ref="M5:M7"/>
    <mergeCell ref="F6:F7"/>
    <mergeCell ref="G6:G7"/>
    <mergeCell ref="A5:A7"/>
    <mergeCell ref="F5:L5"/>
    <mergeCell ref="D5:D7"/>
    <mergeCell ref="B5:B7"/>
    <mergeCell ref="C5:C7"/>
    <mergeCell ref="E5:E7"/>
    <mergeCell ref="A66:A68"/>
    <mergeCell ref="B66:B68"/>
    <mergeCell ref="C66:C68"/>
  </mergeCells>
  <phoneticPr fontId="0" type="noConversion"/>
  <printOptions horizontalCentered="1"/>
  <pageMargins left="0.23622047244094491" right="0.23622047244094491" top="0.86614173228346458" bottom="0.94488188976377963" header="0.31496062992125984" footer="0.70866141732283472"/>
  <pageSetup paperSize="9" scale="9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W30"/>
  <sheetViews>
    <sheetView tabSelected="1" topLeftCell="A14" zoomScale="200" zoomScaleNormal="200" workbookViewId="0">
      <selection activeCell="C27" sqref="C27:H27"/>
    </sheetView>
  </sheetViews>
  <sheetFormatPr defaultColWidth="9.140625" defaultRowHeight="17.25" customHeight="1" x14ac:dyDescent="0.2"/>
  <cols>
    <col min="1" max="1" width="4.28515625" style="33" customWidth="1"/>
    <col min="2" max="2" width="34.42578125" style="34" customWidth="1"/>
    <col min="3" max="6" width="10.85546875" style="34" bestFit="1" customWidth="1"/>
    <col min="7" max="7" width="7" style="34" customWidth="1"/>
    <col min="8" max="8" width="7" style="34" bestFit="1" customWidth="1"/>
    <col min="9" max="16384" width="9.140625" style="34"/>
  </cols>
  <sheetData>
    <row r="1" spans="1:49" ht="17.25" customHeight="1" x14ac:dyDescent="0.2">
      <c r="G1" s="78" t="s">
        <v>172</v>
      </c>
      <c r="H1" s="78"/>
    </row>
    <row r="2" spans="1:49" s="32" customFormat="1" ht="17.25" customHeight="1" x14ac:dyDescent="0.2">
      <c r="A2" s="80" t="s">
        <v>204</v>
      </c>
      <c r="B2" s="80"/>
      <c r="C2" s="80"/>
      <c r="D2" s="80"/>
      <c r="E2" s="80"/>
      <c r="F2" s="80"/>
      <c r="G2" s="80"/>
      <c r="H2" s="80"/>
    </row>
    <row r="3" spans="1:49" s="32" customFormat="1" ht="17.25" customHeight="1" x14ac:dyDescent="0.2">
      <c r="A3" s="80"/>
      <c r="B3" s="80"/>
      <c r="C3" s="80"/>
      <c r="D3" s="80"/>
      <c r="E3" s="80"/>
      <c r="F3" s="80"/>
      <c r="G3" s="80"/>
      <c r="H3" s="80"/>
    </row>
    <row r="4" spans="1:49" s="32" customFormat="1" ht="17.25" customHeight="1" x14ac:dyDescent="0.2">
      <c r="A4" s="33"/>
      <c r="B4" s="34"/>
      <c r="C4" s="34"/>
      <c r="D4" s="34"/>
      <c r="E4" s="34"/>
    </row>
    <row r="5" spans="1:49" s="32" customFormat="1" ht="17.25" customHeight="1" x14ac:dyDescent="0.2">
      <c r="A5" s="82" t="s">
        <v>0</v>
      </c>
      <c r="B5" s="82" t="s">
        <v>155</v>
      </c>
      <c r="C5" s="82" t="s">
        <v>156</v>
      </c>
      <c r="D5" s="82" t="s">
        <v>157</v>
      </c>
      <c r="E5" s="82"/>
      <c r="F5" s="82"/>
      <c r="G5" s="79" t="s">
        <v>158</v>
      </c>
      <c r="H5" s="36" t="s">
        <v>159</v>
      </c>
    </row>
    <row r="6" spans="1:49" s="32" customFormat="1" ht="17.25" customHeight="1" x14ac:dyDescent="0.2">
      <c r="A6" s="82"/>
      <c r="B6" s="82"/>
      <c r="C6" s="82"/>
      <c r="D6" s="35" t="s">
        <v>160</v>
      </c>
      <c r="E6" s="35" t="s">
        <v>161</v>
      </c>
      <c r="F6" s="35" t="s">
        <v>162</v>
      </c>
      <c r="G6" s="79"/>
      <c r="H6" s="37" t="s">
        <v>163</v>
      </c>
      <c r="I6" s="38"/>
      <c r="J6" s="38"/>
      <c r="K6" s="38"/>
      <c r="L6" s="38"/>
      <c r="M6" s="38"/>
      <c r="N6" s="38"/>
      <c r="O6" s="38"/>
      <c r="P6" s="38"/>
      <c r="Q6" s="38"/>
      <c r="R6" s="38"/>
      <c r="S6" s="38"/>
      <c r="T6" s="38"/>
      <c r="U6" s="38"/>
      <c r="V6" s="38"/>
      <c r="W6" s="38"/>
      <c r="X6" s="38"/>
      <c r="Y6" s="38"/>
      <c r="Z6" s="38"/>
      <c r="AA6" s="38"/>
      <c r="AB6" s="38"/>
      <c r="AC6" s="38"/>
      <c r="AD6" s="38"/>
      <c r="AE6" s="38"/>
      <c r="AF6" s="38"/>
      <c r="AG6" s="38"/>
      <c r="AH6" s="38"/>
      <c r="AI6" s="38"/>
      <c r="AJ6" s="38"/>
      <c r="AK6" s="38"/>
      <c r="AL6" s="38"/>
      <c r="AM6" s="38"/>
      <c r="AN6" s="38"/>
      <c r="AO6" s="38"/>
      <c r="AP6" s="38"/>
      <c r="AQ6" s="38"/>
      <c r="AR6" s="38"/>
      <c r="AS6" s="38"/>
      <c r="AT6" s="38"/>
      <c r="AU6" s="38"/>
      <c r="AV6" s="38"/>
      <c r="AW6" s="38"/>
    </row>
    <row r="7" spans="1:49" s="32" customFormat="1" ht="17.25" customHeight="1" x14ac:dyDescent="0.2">
      <c r="A7" s="35" t="s">
        <v>100</v>
      </c>
      <c r="B7" s="35" t="s">
        <v>101</v>
      </c>
      <c r="C7" s="35" t="s">
        <v>102</v>
      </c>
      <c r="D7" s="35" t="s">
        <v>103</v>
      </c>
      <c r="E7" s="35" t="s">
        <v>104</v>
      </c>
      <c r="F7" s="35" t="s">
        <v>105</v>
      </c>
      <c r="G7" s="35" t="s">
        <v>106</v>
      </c>
      <c r="H7" s="37" t="s">
        <v>107</v>
      </c>
      <c r="I7" s="38"/>
      <c r="J7" s="38"/>
      <c r="K7" s="38"/>
      <c r="L7" s="38"/>
      <c r="M7" s="38"/>
      <c r="N7" s="38"/>
      <c r="O7" s="38"/>
      <c r="P7" s="38"/>
      <c r="Q7" s="38"/>
      <c r="R7" s="38"/>
      <c r="S7" s="38"/>
      <c r="T7" s="38"/>
      <c r="U7" s="38"/>
      <c r="V7" s="38"/>
      <c r="W7" s="38"/>
      <c r="X7" s="38"/>
      <c r="Y7" s="38"/>
      <c r="Z7" s="38"/>
      <c r="AA7" s="38"/>
      <c r="AB7" s="38"/>
      <c r="AC7" s="38"/>
      <c r="AD7" s="38"/>
      <c r="AE7" s="38"/>
      <c r="AF7" s="38"/>
      <c r="AG7" s="38"/>
      <c r="AH7" s="38"/>
      <c r="AI7" s="38"/>
      <c r="AJ7" s="38"/>
      <c r="AK7" s="38"/>
      <c r="AL7" s="38"/>
      <c r="AM7" s="38"/>
      <c r="AN7" s="38"/>
      <c r="AO7" s="38"/>
      <c r="AP7" s="38"/>
      <c r="AQ7" s="38"/>
      <c r="AR7" s="38"/>
      <c r="AS7" s="38"/>
      <c r="AT7" s="38"/>
      <c r="AU7" s="38"/>
      <c r="AV7" s="38"/>
      <c r="AW7" s="38"/>
    </row>
    <row r="8" spans="1:49" s="32" customFormat="1" ht="17.25" customHeight="1" x14ac:dyDescent="0.2">
      <c r="A8" s="45" t="s">
        <v>55</v>
      </c>
      <c r="B8" s="40" t="s">
        <v>3</v>
      </c>
      <c r="C8" s="46">
        <f>'wg paragrafów'!E9</f>
        <v>738409.39</v>
      </c>
      <c r="D8" s="47">
        <f>E8+F8</f>
        <v>692227.53</v>
      </c>
      <c r="E8" s="48">
        <f>'wg paragrafów'!G9</f>
        <v>423528.4</v>
      </c>
      <c r="F8" s="49">
        <f>'wg paragrafów'!K9</f>
        <v>268699.13</v>
      </c>
      <c r="G8" s="41">
        <f>D8/C8</f>
        <v>0.93745764798576037</v>
      </c>
      <c r="H8" s="41">
        <f>D8/47860040.68</f>
        <v>1.4463580058954519E-2</v>
      </c>
      <c r="I8" s="38"/>
      <c r="J8" s="38"/>
      <c r="K8" s="38"/>
      <c r="L8" s="38"/>
      <c r="M8" s="38"/>
      <c r="N8" s="38"/>
      <c r="O8" s="38"/>
      <c r="P8" s="38"/>
      <c r="Q8" s="38"/>
      <c r="R8" s="38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  <c r="AF8" s="38"/>
      <c r="AG8" s="38"/>
      <c r="AH8" s="38"/>
      <c r="AI8" s="38"/>
      <c r="AJ8" s="38"/>
      <c r="AK8" s="38"/>
      <c r="AL8" s="38"/>
      <c r="AM8" s="38"/>
      <c r="AN8" s="38"/>
      <c r="AO8" s="38"/>
      <c r="AP8" s="38"/>
      <c r="AQ8" s="38"/>
      <c r="AR8" s="38"/>
      <c r="AS8" s="38"/>
      <c r="AT8" s="38"/>
      <c r="AU8" s="38"/>
      <c r="AV8" s="38"/>
      <c r="AW8" s="38"/>
    </row>
    <row r="9" spans="1:49" s="32" customFormat="1" ht="17.25" customHeight="1" x14ac:dyDescent="0.2">
      <c r="A9" s="39">
        <v>600</v>
      </c>
      <c r="B9" s="40" t="s">
        <v>7</v>
      </c>
      <c r="C9" s="46">
        <f>'wg paragrafów'!E21</f>
        <v>978619</v>
      </c>
      <c r="D9" s="47">
        <f>E9+F9</f>
        <v>895946.26</v>
      </c>
      <c r="E9" s="48">
        <f>'wg paragrafów'!G21</f>
        <v>112315.48000000001</v>
      </c>
      <c r="F9" s="49">
        <f>'wg paragrafów'!K21</f>
        <v>783630.78</v>
      </c>
      <c r="G9" s="41">
        <f t="shared" ref="G9:G26" si="0">D9/C9</f>
        <v>0.91552101481781978</v>
      </c>
      <c r="H9" s="41">
        <f t="shared" ref="H9:H26" si="1">D9/47860040.68</f>
        <v>1.8720131601860562E-2</v>
      </c>
    </row>
    <row r="10" spans="1:49" ht="17.25" customHeight="1" x14ac:dyDescent="0.2">
      <c r="A10" s="39">
        <v>700</v>
      </c>
      <c r="B10" s="51" t="s">
        <v>10</v>
      </c>
      <c r="C10" s="46">
        <f>'wg paragrafów'!E33</f>
        <v>244940</v>
      </c>
      <c r="D10" s="47">
        <f t="shared" ref="D10:D26" si="2">E10+F10</f>
        <v>188831.71</v>
      </c>
      <c r="E10" s="48">
        <f>'wg paragrafów'!G33</f>
        <v>188831.71</v>
      </c>
      <c r="F10" s="49">
        <f>'wg paragrafów'!K33</f>
        <v>0</v>
      </c>
      <c r="G10" s="41">
        <f t="shared" si="0"/>
        <v>0.7709304727688413</v>
      </c>
      <c r="H10" s="41">
        <f t="shared" si="1"/>
        <v>3.9454983179508657E-3</v>
      </c>
    </row>
    <row r="11" spans="1:49" ht="17.25" customHeight="1" x14ac:dyDescent="0.2">
      <c r="A11" s="39">
        <v>710</v>
      </c>
      <c r="B11" s="51" t="s">
        <v>12</v>
      </c>
      <c r="C11" s="46">
        <f>'wg paragrafów'!E47</f>
        <v>199402</v>
      </c>
      <c r="D11" s="47">
        <f t="shared" si="2"/>
        <v>190393.45</v>
      </c>
      <c r="E11" s="48">
        <f>'wg paragrafów'!G47</f>
        <v>190393.45</v>
      </c>
      <c r="F11" s="49">
        <f>'wg paragrafów'!K47</f>
        <v>0</v>
      </c>
      <c r="G11" s="41">
        <f t="shared" si="0"/>
        <v>0.95482216828316668</v>
      </c>
      <c r="H11" s="41">
        <f t="shared" si="1"/>
        <v>3.9781297152044126E-3</v>
      </c>
    </row>
    <row r="12" spans="1:49" ht="17.25" customHeight="1" x14ac:dyDescent="0.2">
      <c r="A12" s="39">
        <v>750</v>
      </c>
      <c r="B12" s="51" t="s">
        <v>13</v>
      </c>
      <c r="C12" s="46">
        <f>'wg paragrafów'!E53</f>
        <v>4666146.4799999995</v>
      </c>
      <c r="D12" s="47">
        <f t="shared" si="2"/>
        <v>4383864.7700000005</v>
      </c>
      <c r="E12" s="48">
        <f>'wg paragrafów'!G53</f>
        <v>4348159.4800000004</v>
      </c>
      <c r="F12" s="49">
        <f>'wg paragrafów'!K53</f>
        <v>35705.29</v>
      </c>
      <c r="G12" s="41">
        <f t="shared" si="0"/>
        <v>0.93950431877569363</v>
      </c>
      <c r="H12" s="41">
        <f t="shared" si="1"/>
        <v>9.1597598073750744E-2</v>
      </c>
    </row>
    <row r="13" spans="1:49" ht="22.5" x14ac:dyDescent="0.2">
      <c r="A13" s="39">
        <v>751</v>
      </c>
      <c r="B13" s="52" t="s">
        <v>24</v>
      </c>
      <c r="C13" s="46">
        <f>'wg paragrafów'!E123</f>
        <v>63442</v>
      </c>
      <c r="D13" s="47">
        <f t="shared" si="2"/>
        <v>51359.750000000007</v>
      </c>
      <c r="E13" s="48">
        <f>'wg paragrafów'!G123</f>
        <v>51359.750000000007</v>
      </c>
      <c r="F13" s="49">
        <f>'wg paragrafów'!K123</f>
        <v>0</v>
      </c>
      <c r="G13" s="41">
        <f t="shared" si="0"/>
        <v>0.8095543961413576</v>
      </c>
      <c r="H13" s="41">
        <f t="shared" si="1"/>
        <v>1.0731238266887325E-3</v>
      </c>
    </row>
    <row r="14" spans="1:49" ht="17.25" customHeight="1" x14ac:dyDescent="0.2">
      <c r="A14" s="39">
        <v>752</v>
      </c>
      <c r="B14" s="52" t="s">
        <v>176</v>
      </c>
      <c r="C14" s="46">
        <f>'wg paragrafów'!E145</f>
        <v>200</v>
      </c>
      <c r="D14" s="46">
        <f>'wg paragrafów'!F145</f>
        <v>200</v>
      </c>
      <c r="E14" s="48">
        <f>'wg paragrafów'!G146</f>
        <v>200</v>
      </c>
      <c r="F14" s="49">
        <f>'wg paragrafów'!K146</f>
        <v>0</v>
      </c>
      <c r="G14" s="41">
        <f t="shared" si="0"/>
        <v>1</v>
      </c>
      <c r="H14" s="41">
        <f t="shared" si="1"/>
        <v>4.1788514417953058E-6</v>
      </c>
    </row>
    <row r="15" spans="1:49" ht="17.25" customHeight="1" x14ac:dyDescent="0.2">
      <c r="A15" s="39">
        <v>754</v>
      </c>
      <c r="B15" s="52" t="s">
        <v>26</v>
      </c>
      <c r="C15" s="46">
        <f>'wg paragrafów'!E148</f>
        <v>509760</v>
      </c>
      <c r="D15" s="47">
        <f t="shared" si="2"/>
        <v>502167.88</v>
      </c>
      <c r="E15" s="48">
        <f>'wg paragrafów'!G148</f>
        <v>232167.88</v>
      </c>
      <c r="F15" s="49">
        <f>'wg paragrafów'!K148</f>
        <v>270000</v>
      </c>
      <c r="G15" s="41">
        <f t="shared" si="0"/>
        <v>0.9851064814814815</v>
      </c>
      <c r="H15" s="41">
        <f t="shared" si="1"/>
        <v>1.0492424846806462E-2</v>
      </c>
    </row>
    <row r="16" spans="1:49" ht="17.25" customHeight="1" x14ac:dyDescent="0.2">
      <c r="A16" s="39">
        <v>757</v>
      </c>
      <c r="B16" s="53" t="s">
        <v>29</v>
      </c>
      <c r="C16" s="46">
        <f>'wg paragrafów'!E163</f>
        <v>955164.35</v>
      </c>
      <c r="D16" s="47">
        <f t="shared" si="2"/>
        <v>826593.04</v>
      </c>
      <c r="E16" s="48">
        <f>'wg paragrafów'!G163</f>
        <v>826593.04</v>
      </c>
      <c r="F16" s="49">
        <f>'wg paragrafów'!K163</f>
        <v>0</v>
      </c>
      <c r="G16" s="41">
        <f t="shared" si="0"/>
        <v>0.86539352102075429</v>
      </c>
      <c r="H16" s="41">
        <f t="shared" si="1"/>
        <v>1.7271047584909827E-2</v>
      </c>
    </row>
    <row r="17" spans="1:8" ht="17.25" customHeight="1" x14ac:dyDescent="0.2">
      <c r="A17" s="39">
        <v>758</v>
      </c>
      <c r="B17" s="53" t="s">
        <v>32</v>
      </c>
      <c r="C17" s="46">
        <f>'wg paragrafów'!E168</f>
        <v>142710.44</v>
      </c>
      <c r="D17" s="47">
        <f t="shared" si="2"/>
        <v>0</v>
      </c>
      <c r="E17" s="48">
        <f>'wg paragrafów'!G168</f>
        <v>0</v>
      </c>
      <c r="F17" s="49">
        <f>'wg paragrafów'!K168</f>
        <v>0</v>
      </c>
      <c r="G17" s="41">
        <f t="shared" si="0"/>
        <v>0</v>
      </c>
      <c r="H17" s="41">
        <f t="shared" si="1"/>
        <v>0</v>
      </c>
    </row>
    <row r="18" spans="1:8" ht="17.25" customHeight="1" x14ac:dyDescent="0.2">
      <c r="A18" s="39">
        <v>801</v>
      </c>
      <c r="B18" s="53" t="s">
        <v>33</v>
      </c>
      <c r="C18" s="46">
        <f>'wg paragrafów'!E173</f>
        <v>26679269.272</v>
      </c>
      <c r="D18" s="47">
        <f>E18+F18</f>
        <v>26344420.772</v>
      </c>
      <c r="E18" s="48">
        <f>'wg paragrafów'!G173</f>
        <v>11727274.492000001</v>
      </c>
      <c r="F18" s="49">
        <f>'wg paragrafów'!K173</f>
        <v>14617146.280000001</v>
      </c>
      <c r="G18" s="41">
        <f t="shared" si="0"/>
        <v>0.98744911277043768</v>
      </c>
      <c r="H18" s="41">
        <f t="shared" si="1"/>
        <v>0.55044710363167204</v>
      </c>
    </row>
    <row r="19" spans="1:8" ht="17.25" customHeight="1" x14ac:dyDescent="0.2">
      <c r="A19" s="39">
        <v>851</v>
      </c>
      <c r="B19" s="53" t="s">
        <v>37</v>
      </c>
      <c r="C19" s="46">
        <f>'wg paragrafów'!E330</f>
        <v>181692.18</v>
      </c>
      <c r="D19" s="47">
        <f t="shared" si="2"/>
        <v>181356.37</v>
      </c>
      <c r="E19" s="48">
        <f>'wg paragrafów'!G330</f>
        <v>181356.37</v>
      </c>
      <c r="F19" s="49">
        <f>'wg paragrafów'!K330</f>
        <v>0</v>
      </c>
      <c r="G19" s="41">
        <f t="shared" si="0"/>
        <v>0.99815176415407647</v>
      </c>
      <c r="H19" s="41">
        <f t="shared" si="1"/>
        <v>3.7893066412663149E-3</v>
      </c>
    </row>
    <row r="20" spans="1:8" ht="17.25" customHeight="1" x14ac:dyDescent="0.2">
      <c r="A20" s="39">
        <v>852</v>
      </c>
      <c r="B20" s="53" t="s">
        <v>62</v>
      </c>
      <c r="C20" s="46">
        <f>'wg paragrafów'!E344</f>
        <v>1177915.94</v>
      </c>
      <c r="D20" s="47">
        <f t="shared" si="2"/>
        <v>1137673.58</v>
      </c>
      <c r="E20" s="48">
        <f>'wg paragrafów'!G344</f>
        <v>1137673.58</v>
      </c>
      <c r="F20" s="49">
        <f>'wg paragrafów'!K344</f>
        <v>0</v>
      </c>
      <c r="G20" s="41">
        <f t="shared" si="0"/>
        <v>0.9658359661895739</v>
      </c>
      <c r="H20" s="41">
        <f t="shared" si="1"/>
        <v>2.377084440037714E-2</v>
      </c>
    </row>
    <row r="21" spans="1:8" ht="17.25" customHeight="1" x14ac:dyDescent="0.2">
      <c r="A21" s="39">
        <v>853</v>
      </c>
      <c r="B21" s="53" t="s">
        <v>167</v>
      </c>
      <c r="C21" s="46">
        <f>'wg paragrafów'!E392</f>
        <v>539575.38000000012</v>
      </c>
      <c r="D21" s="46">
        <f>'wg paragrafów'!F392</f>
        <v>528354.35000000009</v>
      </c>
      <c r="E21" s="46">
        <f>'wg paragrafów'!G392</f>
        <v>528354.35000000009</v>
      </c>
      <c r="F21" s="46">
        <f>'wg paragrafów'!K392</f>
        <v>0</v>
      </c>
      <c r="G21" s="41">
        <f t="shared" si="0"/>
        <v>0.97920396219708905</v>
      </c>
      <c r="H21" s="41">
        <f t="shared" si="1"/>
        <v>1.1039571686381611E-2</v>
      </c>
    </row>
    <row r="22" spans="1:8" ht="17.25" customHeight="1" x14ac:dyDescent="0.2">
      <c r="A22" s="39">
        <v>854</v>
      </c>
      <c r="B22" s="42" t="s">
        <v>45</v>
      </c>
      <c r="C22" s="46">
        <f>'wg paragrafów'!E410</f>
        <v>55880</v>
      </c>
      <c r="D22" s="47">
        <f t="shared" si="2"/>
        <v>44755.14</v>
      </c>
      <c r="E22" s="48">
        <f>'wg paragrafów'!G410</f>
        <v>44755.14</v>
      </c>
      <c r="F22" s="49">
        <f>'wg paragrafów'!K410</f>
        <v>0</v>
      </c>
      <c r="G22" s="41">
        <f t="shared" si="0"/>
        <v>0.80091517537580525</v>
      </c>
      <c r="H22" s="41">
        <f t="shared" si="1"/>
        <v>9.3512540658375384E-4</v>
      </c>
    </row>
    <row r="23" spans="1:8" ht="17.25" customHeight="1" x14ac:dyDescent="0.2">
      <c r="A23" s="39">
        <v>855</v>
      </c>
      <c r="B23" s="42" t="s">
        <v>145</v>
      </c>
      <c r="C23" s="46">
        <f>'wg paragrafów'!E420</f>
        <v>2774220.54</v>
      </c>
      <c r="D23" s="47">
        <f t="shared" si="2"/>
        <v>2759284.66</v>
      </c>
      <c r="E23" s="48">
        <f>'wg paragrafów'!G420</f>
        <v>2759284.66</v>
      </c>
      <c r="F23" s="49">
        <f>'wg paragrafów'!K420</f>
        <v>0</v>
      </c>
      <c r="G23" s="41">
        <f t="shared" si="0"/>
        <v>0.99461618866105006</v>
      </c>
      <c r="H23" s="41">
        <f t="shared" si="1"/>
        <v>5.7653203398823356E-2</v>
      </c>
    </row>
    <row r="24" spans="1:8" ht="17.25" customHeight="1" x14ac:dyDescent="0.2">
      <c r="A24" s="39">
        <v>900</v>
      </c>
      <c r="B24" s="42" t="s">
        <v>46</v>
      </c>
      <c r="C24" s="46">
        <f>'wg paragrafów'!E448</f>
        <v>9644310.9100000001</v>
      </c>
      <c r="D24" s="47">
        <f t="shared" si="2"/>
        <v>7640849.7199999997</v>
      </c>
      <c r="E24" s="48">
        <f>'wg paragrafów'!G448</f>
        <v>2934261.0599999996</v>
      </c>
      <c r="F24" s="49">
        <f>'wg paragrafów'!K448</f>
        <v>4706588.66</v>
      </c>
      <c r="G24" s="41">
        <f t="shared" si="0"/>
        <v>0.79226497271851215</v>
      </c>
      <c r="H24" s="41">
        <f t="shared" si="1"/>
        <v>0.15964987934481631</v>
      </c>
    </row>
    <row r="25" spans="1:8" ht="17.25" customHeight="1" x14ac:dyDescent="0.2">
      <c r="A25" s="39">
        <v>921</v>
      </c>
      <c r="B25" s="42" t="s">
        <v>51</v>
      </c>
      <c r="C25" s="46">
        <f>'wg paragrafów'!E502</f>
        <v>1273008.6299999999</v>
      </c>
      <c r="D25" s="47">
        <f t="shared" si="2"/>
        <v>1247738.96</v>
      </c>
      <c r="E25" s="48">
        <f>'wg paragrafów'!G502</f>
        <v>1049416.21</v>
      </c>
      <c r="F25" s="49">
        <f>'wg paragrafów'!K502</f>
        <v>198322.75</v>
      </c>
      <c r="G25" s="41">
        <f t="shared" si="0"/>
        <v>0.98014964753224032</v>
      </c>
      <c r="H25" s="41">
        <f t="shared" si="1"/>
        <v>2.6070578759900879E-2</v>
      </c>
    </row>
    <row r="26" spans="1:8" ht="17.25" customHeight="1" x14ac:dyDescent="0.2">
      <c r="A26" s="39">
        <v>926</v>
      </c>
      <c r="B26" s="43" t="s">
        <v>111</v>
      </c>
      <c r="C26" s="46">
        <f>'wg paragrafów'!E529</f>
        <v>357835.53</v>
      </c>
      <c r="D26" s="47">
        <f t="shared" si="2"/>
        <v>244022.74</v>
      </c>
      <c r="E26" s="48">
        <f>'wg paragrafów'!G529</f>
        <v>194022.74</v>
      </c>
      <c r="F26" s="49">
        <f>'wg paragrafów'!K529</f>
        <v>50000</v>
      </c>
      <c r="G26" s="41">
        <f t="shared" si="0"/>
        <v>0.68194105822862239</v>
      </c>
      <c r="H26" s="41">
        <f t="shared" si="1"/>
        <v>5.0986738943992055E-3</v>
      </c>
    </row>
    <row r="27" spans="1:8" s="50" customFormat="1" ht="17.25" customHeight="1" x14ac:dyDescent="0.2">
      <c r="A27" s="81" t="s">
        <v>79</v>
      </c>
      <c r="B27" s="81"/>
      <c r="C27" s="54">
        <f>SUM(C8:C26)</f>
        <v>51182502.042000003</v>
      </c>
      <c r="D27" s="54">
        <f>SUM(D8:D26)</f>
        <v>47860040.681999996</v>
      </c>
      <c r="E27" s="54">
        <f>SUM(E8:E26)</f>
        <v>26929947.791999999</v>
      </c>
      <c r="F27" s="54">
        <f>SUM(F8:F26)</f>
        <v>20930092.890000001</v>
      </c>
      <c r="G27" s="55">
        <f>D27/C27</f>
        <v>0.93508599174628826</v>
      </c>
      <c r="H27" s="55">
        <f>SUM(H8:H26)</f>
        <v>1.0000000000417886</v>
      </c>
    </row>
    <row r="29" spans="1:8" ht="17.25" customHeight="1" x14ac:dyDescent="0.2">
      <c r="C29" s="44"/>
      <c r="D29" s="44"/>
    </row>
    <row r="30" spans="1:8" ht="17.25" customHeight="1" x14ac:dyDescent="0.2">
      <c r="C30" s="44"/>
      <c r="D30" s="44"/>
    </row>
  </sheetData>
  <mergeCells count="8">
    <mergeCell ref="G1:H1"/>
    <mergeCell ref="G5:G6"/>
    <mergeCell ref="A2:H3"/>
    <mergeCell ref="A27:B27"/>
    <mergeCell ref="A5:A6"/>
    <mergeCell ref="B5:B6"/>
    <mergeCell ref="C5:C6"/>
    <mergeCell ref="D5:F5"/>
  </mergeCells>
  <phoneticPr fontId="0" type="noConversion"/>
  <printOptions horizontalCentered="1"/>
  <pageMargins left="0.39370078740157483" right="0.39370078740157483" top="0.59055118110236227" bottom="0.59055118110236227" header="0.31496062992125984" footer="0.31496062992125984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wg paragrafów</vt:lpstr>
      <vt:lpstr>wg działów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UMG Twardogóra</dc:creator>
  <cp:lastModifiedBy>UMIG-RADA</cp:lastModifiedBy>
  <cp:lastPrinted>2024-03-11T17:44:22Z</cp:lastPrinted>
  <dcterms:created xsi:type="dcterms:W3CDTF">2001-08-06T10:19:16Z</dcterms:created>
  <dcterms:modified xsi:type="dcterms:W3CDTF">2024-03-28T11:54:55Z</dcterms:modified>
</cp:coreProperties>
</file>